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Per Öberg\Desktop\TempArbete\Kursen\Economy Documents 7 Financing\1 BudgetSmalExample\"/>
    </mc:Choice>
  </mc:AlternateContent>
  <xr:revisionPtr revIDLastSave="0" documentId="13_ncr:1_{FDFDD7D3-B147-41C3-BDB8-5FA955B656FD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Example" sheetId="5" r:id="rId1"/>
    <sheet name="ProfitLoss" sheetId="1" r:id="rId2"/>
    <sheet name="Balance" sheetId="2" r:id="rId3"/>
    <sheet name="CashFlow" sheetId="3" r:id="rId4"/>
    <sheet name="VAT" sheetId="6" r:id="rId5"/>
    <sheet name="Loan" sheetId="7" r:id="rId6"/>
    <sheet name="Calculations" sheetId="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7" l="1"/>
  <c r="B15" i="7" s="1"/>
  <c r="C15" i="7"/>
  <c r="C11" i="7"/>
  <c r="D12" i="7"/>
  <c r="D11" i="7"/>
  <c r="D9" i="7"/>
  <c r="D8" i="7"/>
  <c r="E8" i="7" s="1"/>
  <c r="E9" i="7" s="1"/>
  <c r="D15" i="6"/>
  <c r="C15" i="6"/>
  <c r="B15" i="6"/>
  <c r="E10" i="6"/>
  <c r="E11" i="6" s="1"/>
  <c r="E12" i="6" s="1"/>
  <c r="E13" i="6" s="1"/>
  <c r="E9" i="6"/>
  <c r="E8" i="6"/>
  <c r="D9" i="6"/>
  <c r="D10" i="6"/>
  <c r="D11" i="6"/>
  <c r="D12" i="6"/>
  <c r="D13" i="6"/>
  <c r="D8" i="6"/>
  <c r="C13" i="6"/>
  <c r="B13" i="6"/>
  <c r="B12" i="6"/>
  <c r="C11" i="6"/>
  <c r="C10" i="6"/>
  <c r="B10" i="6"/>
  <c r="F16" i="3"/>
  <c r="D16" i="3"/>
  <c r="B16" i="3"/>
  <c r="F15" i="3"/>
  <c r="C15" i="3"/>
  <c r="D15" i="3"/>
  <c r="E15" i="3"/>
  <c r="B15" i="3"/>
  <c r="E13" i="3"/>
  <c r="F13" i="3" s="1"/>
  <c r="E12" i="3"/>
  <c r="F12" i="3" s="1"/>
  <c r="E11" i="3"/>
  <c r="D13" i="3"/>
  <c r="D11" i="3"/>
  <c r="F11" i="3" s="1"/>
  <c r="E10" i="3"/>
  <c r="F10" i="3" s="1"/>
  <c r="C10" i="3"/>
  <c r="B10" i="3"/>
  <c r="D10" i="3"/>
  <c r="F9" i="3"/>
  <c r="G9" i="3" s="1"/>
  <c r="G8" i="3"/>
  <c r="F8" i="3"/>
  <c r="E8" i="3"/>
  <c r="D8" i="3"/>
  <c r="I17" i="2"/>
  <c r="G17" i="2"/>
  <c r="D17" i="2"/>
  <c r="F19" i="1"/>
  <c r="C19" i="1"/>
  <c r="I16" i="2"/>
  <c r="I15" i="2"/>
  <c r="S32" i="4"/>
  <c r="G15" i="2"/>
  <c r="D15" i="2"/>
  <c r="B15" i="2"/>
  <c r="J35" i="4"/>
  <c r="I12" i="2" s="1"/>
  <c r="I11" i="2"/>
  <c r="H35" i="4"/>
  <c r="D8" i="2"/>
  <c r="D7" i="2"/>
  <c r="F18" i="1"/>
  <c r="F17" i="1"/>
  <c r="C17" i="1"/>
  <c r="E22" i="4"/>
  <c r="C13" i="1"/>
  <c r="R31" i="4"/>
  <c r="E32" i="4"/>
  <c r="E34" i="4" s="1"/>
  <c r="O31" i="4"/>
  <c r="F12" i="1"/>
  <c r="F11" i="1"/>
  <c r="F8" i="1"/>
  <c r="D11" i="1"/>
  <c r="D8" i="1"/>
  <c r="D15" i="1" s="1"/>
  <c r="C11" i="1"/>
  <c r="C10" i="1"/>
  <c r="K34" i="4"/>
  <c r="M34" i="4"/>
  <c r="N34" i="4"/>
  <c r="P34" i="4"/>
  <c r="G34" i="4"/>
  <c r="H34" i="4"/>
  <c r="I34" i="4"/>
  <c r="J34" i="4"/>
  <c r="D34" i="4"/>
  <c r="F34" i="4"/>
  <c r="C34" i="4"/>
  <c r="O30" i="4"/>
  <c r="R30" i="4" s="1"/>
  <c r="L22" i="4"/>
  <c r="S22" i="4" s="1"/>
  <c r="O21" i="4"/>
  <c r="F10" i="1" s="1"/>
  <c r="Q10" i="4"/>
  <c r="Q11" i="4" s="1"/>
  <c r="Q13" i="4" s="1"/>
  <c r="Q14" i="4" s="1"/>
  <c r="Q15" i="4" s="1"/>
  <c r="Q16" i="4" s="1"/>
  <c r="Q17" i="4" s="1"/>
  <c r="Q18" i="4" s="1"/>
  <c r="Q19" i="4" s="1"/>
  <c r="Q20" i="4" s="1"/>
  <c r="Q21" i="4" s="1"/>
  <c r="Q22" i="4" s="1"/>
  <c r="Q23" i="4" s="1"/>
  <c r="Q24" i="4" s="1"/>
  <c r="Q25" i="4" s="1"/>
  <c r="D13" i="7" l="1"/>
  <c r="D10" i="7"/>
  <c r="E10" i="7" s="1"/>
  <c r="E11" i="7" s="1"/>
  <c r="E12" i="7" s="1"/>
  <c r="D15" i="7"/>
  <c r="G10" i="3"/>
  <c r="G11" i="3" s="1"/>
  <c r="G12" i="3" s="1"/>
  <c r="G13" i="3" s="1"/>
  <c r="S34" i="4"/>
  <c r="I13" i="2" s="1"/>
  <c r="L32" i="4"/>
  <c r="C15" i="1" s="1"/>
  <c r="M35" i="4"/>
  <c r="C35" i="4"/>
  <c r="F13" i="1"/>
  <c r="F15" i="1" s="1"/>
  <c r="R34" i="4"/>
  <c r="Q26" i="4"/>
  <c r="Q27" i="4" s="1"/>
  <c r="Q28" i="4" s="1"/>
  <c r="Q30" i="4" s="1"/>
  <c r="Q31" i="4" s="1"/>
  <c r="Q32" i="4" s="1"/>
  <c r="Q33" i="4" s="1"/>
  <c r="E35" i="4"/>
  <c r="O34" i="4"/>
  <c r="O35" i="4" s="1"/>
  <c r="L34" i="4"/>
  <c r="L35" i="4" s="1"/>
  <c r="E13" i="7" l="1"/>
  <c r="R35" i="4"/>
</calcChain>
</file>

<file path=xl/sharedStrings.xml><?xml version="1.0" encoding="utf-8"?>
<sst xmlns="http://schemas.openxmlformats.org/spreadsheetml/2006/main" count="224" uniqueCount="104">
  <si>
    <t>Calculations</t>
  </si>
  <si>
    <t xml:space="preserve">This is the first spreadsheet made and from this the other </t>
  </si>
  <si>
    <t>3 (Profit &amp; Loss, Balance and CashFlow) are made.</t>
  </si>
  <si>
    <t>What</t>
  </si>
  <si>
    <t>Assets</t>
  </si>
  <si>
    <t>Cash</t>
  </si>
  <si>
    <t>Debet</t>
  </si>
  <si>
    <t xml:space="preserve">Credit </t>
  </si>
  <si>
    <t>Bank</t>
  </si>
  <si>
    <t>Depts</t>
  </si>
  <si>
    <t>Owners Paid in Capital</t>
  </si>
  <si>
    <t>Earnings</t>
  </si>
  <si>
    <t>Sales</t>
  </si>
  <si>
    <t>Costs</t>
  </si>
  <si>
    <t>Buying Machines</t>
  </si>
  <si>
    <t>Other Costs</t>
  </si>
  <si>
    <t xml:space="preserve">Start-Up-period  </t>
  </si>
  <si>
    <t>1 January</t>
  </si>
  <si>
    <t xml:space="preserve">Start Balance </t>
  </si>
  <si>
    <t>Transport and Custom Handling</t>
  </si>
  <si>
    <t>Cach Balance</t>
  </si>
  <si>
    <t>Bank to Cash</t>
  </si>
  <si>
    <t>First Order etc</t>
  </si>
  <si>
    <t>Visiting a buyer</t>
  </si>
  <si>
    <t>Petrol for the car</t>
  </si>
  <si>
    <t>VAT</t>
  </si>
  <si>
    <t>Import Duty &amp; Import VAT</t>
  </si>
  <si>
    <t>Lunch representation</t>
  </si>
  <si>
    <t>1 Machine sold</t>
  </si>
  <si>
    <t>Advertisement</t>
  </si>
  <si>
    <t>2nd Order etc</t>
  </si>
  <si>
    <t xml:space="preserve">Office Rent 3 month </t>
  </si>
  <si>
    <t>3 month rent</t>
  </si>
  <si>
    <t>Exhibition Fee</t>
  </si>
  <si>
    <t>Petrol, transport etc</t>
  </si>
  <si>
    <t>Exhibition 4-7 June</t>
  </si>
  <si>
    <t>Half a year example – buying, importing, and selling big machines.</t>
  </si>
  <si>
    <t>Sum</t>
  </si>
  <si>
    <t>Net</t>
  </si>
  <si>
    <t>Loan (and     Unpaid bills)</t>
  </si>
  <si>
    <t>Date</t>
  </si>
  <si>
    <t>Take a loan</t>
  </si>
  <si>
    <t>Repayment, part of loan</t>
  </si>
  <si>
    <t>Example Only</t>
  </si>
  <si>
    <t>Profit &amp; Loss</t>
  </si>
  <si>
    <t>Month</t>
  </si>
  <si>
    <t>January</t>
  </si>
  <si>
    <t>February</t>
  </si>
  <si>
    <t>March</t>
  </si>
  <si>
    <t>April</t>
  </si>
  <si>
    <t>May</t>
  </si>
  <si>
    <t>June</t>
  </si>
  <si>
    <t>Order 5 machines</t>
  </si>
  <si>
    <t>5 Machine sold</t>
  </si>
  <si>
    <t>First Order 3 machines</t>
  </si>
  <si>
    <t>2 Machine sold</t>
  </si>
  <si>
    <t xml:space="preserve">Total </t>
  </si>
  <si>
    <t>Profit</t>
  </si>
  <si>
    <t>Balance</t>
  </si>
  <si>
    <t>In 1 January</t>
  </si>
  <si>
    <t>Out 30 June</t>
  </si>
  <si>
    <t xml:space="preserve">Machines </t>
  </si>
  <si>
    <t>Note</t>
  </si>
  <si>
    <t>Loan</t>
  </si>
  <si>
    <t>Owners Paidin</t>
  </si>
  <si>
    <t xml:space="preserve">To be paid to Tax autorities </t>
  </si>
  <si>
    <t xml:space="preserve">Month by month helps planning but start and end is needed for tax and other purposes. </t>
  </si>
  <si>
    <t xml:space="preserve">Balance can be made month by month, but here its done at start and end. 
</t>
  </si>
  <si>
    <t>All machines sold on 30 june</t>
  </si>
  <si>
    <t>CashFlow</t>
  </si>
  <si>
    <t>Total</t>
  </si>
  <si>
    <t>Account Balance</t>
  </si>
  <si>
    <t>Total Balance</t>
  </si>
  <si>
    <t>Debit amounts = Money paid and what government must pay back</t>
  </si>
  <si>
    <t>Credit amounts = Money received on sales and must be paid to government</t>
  </si>
  <si>
    <t>Debit-Credit: If positive – money to get. If negative – money to pay.</t>
  </si>
  <si>
    <t>VAT = GST in India</t>
  </si>
  <si>
    <t>What % and on what normally differs between countries, states, etc.</t>
  </si>
  <si>
    <t>Red figures = Loan amount</t>
  </si>
  <si>
    <t>Credit= Getting loan</t>
  </si>
  <si>
    <t>Debet=Paying back loan</t>
  </si>
  <si>
    <t>Small and Simplified budget example</t>
  </si>
  <si>
    <t>This example, containing this first page sheet plus another 6 sheets</t>
  </si>
  <si>
    <t>(Profit &amp; Loss, Balance, Cash Flow, VAT (GST), Loan, and Calculations)</t>
  </si>
  <si>
    <t>This example does not include all aspects. Like tax on profit and lots of</t>
  </si>
  <si>
    <t>costs not mentioned here. Its just to give you an idea.</t>
  </si>
  <si>
    <t>a more realistic example – as it is a real budget made some years ago.</t>
  </si>
  <si>
    <t xml:space="preserve">Use </t>
  </si>
  <si>
    <t xml:space="preserve">Or what other methode that works for you. </t>
  </si>
  <si>
    <t xml:space="preserve">Note that figures may be picked from or going in between the different spreadsheets.   </t>
  </si>
  <si>
    <t xml:space="preserve">Make Sure you start from top of each spreadsheet as they not always open up on top.    </t>
  </si>
  <si>
    <r>
      <rPr>
        <b/>
        <sz val="11"/>
        <color indexed="60"/>
        <rFont val="Calibri"/>
        <family val="2"/>
      </rPr>
      <t xml:space="preserve">Copyright: </t>
    </r>
    <r>
      <rPr>
        <b/>
        <sz val="11"/>
        <rFont val="Calibri"/>
        <family val="2"/>
      </rPr>
      <t>This Budget Example is not to be used commercially.</t>
    </r>
  </si>
  <si>
    <t xml:space="preserve">Part of course. </t>
  </si>
  <si>
    <t>This Budget has 7 spreadsheets!! You need to navigate between them.</t>
  </si>
  <si>
    <t xml:space="preserve">Only use for understanding how an  budget is made.      </t>
  </si>
  <si>
    <r>
      <t xml:space="preserve">and shows a </t>
    </r>
    <r>
      <rPr>
        <b/>
        <sz val="14"/>
        <color rgb="FFC00000"/>
        <rFont val="Calibri"/>
        <family val="2"/>
        <scheme val="minor"/>
      </rPr>
      <t>very simplified</t>
    </r>
    <r>
      <rPr>
        <b/>
        <sz val="14"/>
        <color theme="1"/>
        <rFont val="Calibri"/>
        <family val="2"/>
        <scheme val="minor"/>
      </rPr>
      <t xml:space="preserve"> example.</t>
    </r>
  </si>
  <si>
    <r>
      <t xml:space="preserve">So, this example is just few lines. In the </t>
    </r>
    <r>
      <rPr>
        <b/>
        <sz val="14"/>
        <color rgb="FF0070C0"/>
        <rFont val="Calibri"/>
        <family val="2"/>
        <scheme val="minor"/>
      </rPr>
      <t>Big budget example</t>
    </r>
    <r>
      <rPr>
        <b/>
        <sz val="14"/>
        <color theme="1"/>
        <rFont val="Calibri"/>
        <family val="2"/>
        <scheme val="minor"/>
      </rPr>
      <t>, you will find</t>
    </r>
  </si>
  <si>
    <t xml:space="preserve">This example is about a company buying machines and selling them </t>
  </si>
  <si>
    <t>at about double price, after having imported them.</t>
  </si>
  <si>
    <t xml:space="preserve">This examples if for first 6 month only. And for a new project and </t>
  </si>
  <si>
    <t>a new company.</t>
  </si>
  <si>
    <t xml:space="preserve">There will be downloadable material online, including software and </t>
  </si>
  <si>
    <t xml:space="preserve">Excel spreadsheets for calculating a budget. However, do not download </t>
  </si>
  <si>
    <t xml:space="preserve">you are not sure of as they may include virus etc.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</si>
</sst>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6"/>
      <color rgb="FFC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8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11"/>
      <color rgb="FFC00000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b/>
      <sz val="11"/>
      <color indexed="60"/>
      <name val="Calibri"/>
      <family val="2"/>
    </font>
    <font>
      <b/>
      <i/>
      <sz val="10"/>
      <name val="Arial"/>
      <family val="2"/>
    </font>
    <font>
      <b/>
      <sz val="14"/>
      <color rgb="FF0070C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7CBF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/>
    <xf numFmtId="0" fontId="3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9" fillId="2" borderId="0" xfId="0" applyFont="1" applyFill="1" applyAlignment="1">
      <alignment horizontal="center" vertical="top" wrapText="1"/>
    </xf>
    <xf numFmtId="49" fontId="1" fillId="0" borderId="0" xfId="0" applyNumberFormat="1" applyFont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49" fontId="5" fillId="0" borderId="0" xfId="0" applyNumberFormat="1" applyFont="1" applyAlignment="1">
      <alignment vertical="top" wrapText="1"/>
    </xf>
    <xf numFmtId="164" fontId="0" fillId="0" borderId="0" xfId="0" applyNumberFormat="1" applyAlignment="1">
      <alignment vertical="top" wrapText="1"/>
    </xf>
    <xf numFmtId="49" fontId="1" fillId="3" borderId="0" xfId="0" applyNumberFormat="1" applyFont="1" applyFill="1" applyAlignment="1">
      <alignment vertical="top" wrapText="1"/>
    </xf>
    <xf numFmtId="0" fontId="1" fillId="3" borderId="0" xfId="0" applyFont="1" applyFill="1" applyAlignment="1">
      <alignment vertical="top" wrapText="1"/>
    </xf>
    <xf numFmtId="164" fontId="1" fillId="3" borderId="0" xfId="0" applyNumberFormat="1" applyFont="1" applyFill="1" applyAlignment="1">
      <alignment vertical="top" wrapText="1"/>
    </xf>
    <xf numFmtId="0" fontId="13" fillId="0" borderId="0" xfId="0" applyFont="1" applyAlignment="1">
      <alignment vertical="top"/>
    </xf>
    <xf numFmtId="49" fontId="14" fillId="0" borderId="0" xfId="0" applyNumberFormat="1" applyFont="1" applyAlignment="1">
      <alignment vertical="top" wrapText="1"/>
    </xf>
    <xf numFmtId="0" fontId="14" fillId="4" borderId="0" xfId="0" applyFont="1" applyFill="1" applyAlignment="1">
      <alignment vertical="top" wrapText="1"/>
    </xf>
    <xf numFmtId="0" fontId="16" fillId="6" borderId="0" xfId="0" applyFont="1" applyFill="1"/>
    <xf numFmtId="164" fontId="0" fillId="0" borderId="0" xfId="0" applyNumberFormat="1"/>
    <xf numFmtId="0" fontId="13" fillId="0" borderId="0" xfId="0" applyFont="1" applyAlignment="1">
      <alignment vertical="center"/>
    </xf>
    <xf numFmtId="164" fontId="17" fillId="0" borderId="0" xfId="0" applyNumberFormat="1" applyFont="1"/>
    <xf numFmtId="0" fontId="17" fillId="0" borderId="0" xfId="0" applyFont="1"/>
    <xf numFmtId="0" fontId="18" fillId="7" borderId="0" xfId="0" applyFont="1" applyFill="1"/>
    <xf numFmtId="164" fontId="18" fillId="7" borderId="0" xfId="0" applyNumberFormat="1" applyFont="1" applyFill="1"/>
    <xf numFmtId="0" fontId="1" fillId="6" borderId="0" xfId="0" applyFont="1" applyFill="1"/>
    <xf numFmtId="0" fontId="13" fillId="3" borderId="0" xfId="0" applyFont="1" applyFill="1" applyAlignment="1">
      <alignment vertical="center"/>
    </xf>
    <xf numFmtId="164" fontId="17" fillId="3" borderId="0" xfId="0" applyNumberFormat="1" applyFont="1" applyFill="1"/>
    <xf numFmtId="0" fontId="13" fillId="3" borderId="0" xfId="0" applyFont="1" applyFill="1"/>
    <xf numFmtId="0" fontId="17" fillId="3" borderId="0" xfId="0" applyFont="1" applyFill="1"/>
    <xf numFmtId="0" fontId="0" fillId="7" borderId="0" xfId="0" applyFill="1"/>
    <xf numFmtId="0" fontId="20" fillId="7" borderId="0" xfId="0" applyFont="1" applyFill="1"/>
    <xf numFmtId="164" fontId="20" fillId="7" borderId="0" xfId="0" applyNumberFormat="1" applyFont="1" applyFill="1"/>
    <xf numFmtId="0" fontId="15" fillId="5" borderId="0" xfId="0" applyFont="1" applyFill="1" applyAlignment="1">
      <alignment horizontal="center"/>
    </xf>
    <xf numFmtId="0" fontId="0" fillId="5" borderId="0" xfId="0" applyFill="1"/>
    <xf numFmtId="0" fontId="0" fillId="0" borderId="0" xfId="0" applyFont="1" applyAlignment="1">
      <alignment vertical="center"/>
    </xf>
    <xf numFmtId="164" fontId="13" fillId="3" borderId="0" xfId="0" applyNumberFormat="1" applyFont="1" applyFill="1" applyAlignment="1">
      <alignment vertical="center"/>
    </xf>
    <xf numFmtId="0" fontId="17" fillId="0" borderId="0" xfId="0" applyFont="1" applyAlignment="1">
      <alignment wrapText="1"/>
    </xf>
    <xf numFmtId="164" fontId="0" fillId="0" borderId="0" xfId="0" applyNumberFormat="1" applyFont="1" applyAlignment="1">
      <alignment vertical="center"/>
    </xf>
    <xf numFmtId="164" fontId="0" fillId="0" borderId="0" xfId="0" applyNumberFormat="1" applyAlignment="1"/>
    <xf numFmtId="0" fontId="21" fillId="7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24" fillId="0" borderId="0" xfId="0" applyFont="1" applyAlignment="1">
      <alignment vertical="center"/>
    </xf>
    <xf numFmtId="0" fontId="26" fillId="0" borderId="0" xfId="0" applyFont="1"/>
    <xf numFmtId="0" fontId="15" fillId="5" borderId="0" xfId="0" applyFont="1" applyFill="1" applyAlignment="1">
      <alignment horizontal="center"/>
    </xf>
    <xf numFmtId="0" fontId="6" fillId="0" borderId="0" xfId="0" applyFont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20" fillId="6" borderId="0" xfId="0" applyFont="1" applyFill="1" applyAlignment="1">
      <alignment horizontal="center"/>
    </xf>
    <xf numFmtId="0" fontId="9" fillId="2" borderId="0" xfId="0" applyFont="1" applyFill="1" applyAlignment="1"/>
    <xf numFmtId="0" fontId="1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49" fontId="11" fillId="0" borderId="0" xfId="0" applyNumberFormat="1" applyFont="1" applyAlignment="1">
      <alignment vertical="top" wrapText="1"/>
    </xf>
    <xf numFmtId="0" fontId="12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9" fillId="2" borderId="0" xfId="0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8" fillId="0" borderId="0" xfId="0" applyNumberFormat="1" applyFont="1" applyAlignment="1">
      <alignment vertical="top" wrapText="1"/>
    </xf>
    <xf numFmtId="0" fontId="10" fillId="0" borderId="0" xfId="0" applyFont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8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7CB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20</xdr:row>
      <xdr:rowOff>88900</xdr:rowOff>
    </xdr:from>
    <xdr:to>
      <xdr:col>7</xdr:col>
      <xdr:colOff>584200</xdr:colOff>
      <xdr:row>26</xdr:row>
      <xdr:rowOff>76200</xdr:rowOff>
    </xdr:to>
    <xdr:pic>
      <xdr:nvPicPr>
        <xdr:cNvPr id="2" name="Bildobjekt 2">
          <a:extLst>
            <a:ext uri="{FF2B5EF4-FFF2-40B4-BE49-F238E27FC236}">
              <a16:creationId xmlns:a16="http://schemas.microsoft.com/office/drawing/2014/main" id="{F5353B4E-3C60-4B7E-A981-0F3E28AAB2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555750"/>
          <a:ext cx="3632200" cy="109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3B7F2-58C2-4705-8731-06FA5527E519}">
  <dimension ref="B2:H35"/>
  <sheetViews>
    <sheetView tabSelected="1" workbookViewId="0"/>
  </sheetViews>
  <sheetFormatPr defaultRowHeight="14.5" x14ac:dyDescent="0.35"/>
  <sheetData>
    <row r="2" spans="2:8" ht="26" x14ac:dyDescent="0.35">
      <c r="B2" s="44" t="s">
        <v>81</v>
      </c>
      <c r="C2" s="34"/>
      <c r="D2" s="34"/>
      <c r="E2" s="34"/>
      <c r="F2" s="34"/>
      <c r="G2" s="34"/>
      <c r="H2" s="34"/>
    </row>
    <row r="4" spans="2:8" ht="18.5" x14ac:dyDescent="0.35">
      <c r="B4" s="45" t="s">
        <v>82</v>
      </c>
    </row>
    <row r="5" spans="2:8" ht="18.5" x14ac:dyDescent="0.35">
      <c r="B5" s="45" t="s">
        <v>83</v>
      </c>
    </row>
    <row r="6" spans="2:8" ht="18.5" x14ac:dyDescent="0.35">
      <c r="B6" s="45" t="s">
        <v>95</v>
      </c>
    </row>
    <row r="7" spans="2:8" ht="18.5" x14ac:dyDescent="0.35">
      <c r="B7" s="45"/>
    </row>
    <row r="8" spans="2:8" ht="18.5" x14ac:dyDescent="0.35">
      <c r="B8" s="45" t="s">
        <v>84</v>
      </c>
    </row>
    <row r="9" spans="2:8" ht="18.5" x14ac:dyDescent="0.35">
      <c r="B9" s="45" t="s">
        <v>85</v>
      </c>
    </row>
    <row r="10" spans="2:8" ht="18.5" x14ac:dyDescent="0.35">
      <c r="B10" s="45" t="s">
        <v>96</v>
      </c>
    </row>
    <row r="11" spans="2:8" ht="18.5" x14ac:dyDescent="0.35">
      <c r="B11" s="45" t="s">
        <v>86</v>
      </c>
    </row>
    <row r="12" spans="2:8" ht="18.5" x14ac:dyDescent="0.35">
      <c r="B12" s="45" t="s">
        <v>97</v>
      </c>
    </row>
    <row r="13" spans="2:8" ht="18.5" x14ac:dyDescent="0.35">
      <c r="B13" s="45" t="s">
        <v>98</v>
      </c>
    </row>
    <row r="14" spans="2:8" ht="18.5" x14ac:dyDescent="0.35">
      <c r="B14" s="45" t="s">
        <v>99</v>
      </c>
    </row>
    <row r="15" spans="2:8" ht="18.5" x14ac:dyDescent="0.35">
      <c r="B15" s="45" t="s">
        <v>100</v>
      </c>
    </row>
    <row r="16" spans="2:8" ht="18.5" x14ac:dyDescent="0.35">
      <c r="B16" s="45" t="s">
        <v>101</v>
      </c>
    </row>
    <row r="17" spans="2:2" ht="18.5" x14ac:dyDescent="0.35">
      <c r="B17" s="45" t="s">
        <v>102</v>
      </c>
    </row>
    <row r="18" spans="2:2" ht="18.5" x14ac:dyDescent="0.35">
      <c r="B18" s="45" t="s">
        <v>103</v>
      </c>
    </row>
    <row r="20" spans="2:2" x14ac:dyDescent="0.35">
      <c r="B20" s="46" t="s">
        <v>93</v>
      </c>
    </row>
    <row r="21" spans="2:2" x14ac:dyDescent="0.35">
      <c r="B21" s="47" t="s">
        <v>87</v>
      </c>
    </row>
    <row r="29" spans="2:2" x14ac:dyDescent="0.35">
      <c r="B29" s="47" t="s">
        <v>88</v>
      </c>
    </row>
    <row r="30" spans="2:2" x14ac:dyDescent="0.35">
      <c r="B30" s="48" t="s">
        <v>89</v>
      </c>
    </row>
    <row r="32" spans="2:2" x14ac:dyDescent="0.35">
      <c r="B32" s="48" t="s">
        <v>90</v>
      </c>
    </row>
    <row r="34" spans="2:8" x14ac:dyDescent="0.35">
      <c r="B34" s="48" t="s">
        <v>91</v>
      </c>
    </row>
    <row r="35" spans="2:8" x14ac:dyDescent="0.35">
      <c r="B35" s="48" t="s">
        <v>94</v>
      </c>
      <c r="H35" s="49" t="s">
        <v>92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workbookViewId="0"/>
  </sheetViews>
  <sheetFormatPr defaultRowHeight="14.5" x14ac:dyDescent="0.35"/>
  <cols>
    <col min="1" max="1" width="11.36328125" customWidth="1"/>
  </cols>
  <sheetData>
    <row r="1" spans="1:7" x14ac:dyDescent="0.35">
      <c r="A1" s="3" t="s">
        <v>43</v>
      </c>
    </row>
    <row r="3" spans="1:7" ht="36" x14ac:dyDescent="0.8">
      <c r="B3" s="50" t="s">
        <v>44</v>
      </c>
      <c r="C3" s="50"/>
      <c r="D3" s="50"/>
      <c r="E3" s="50"/>
    </row>
    <row r="5" spans="1:7" ht="23.5" x14ac:dyDescent="0.35">
      <c r="B5" s="51" t="s">
        <v>11</v>
      </c>
      <c r="C5" s="51"/>
      <c r="D5" s="51" t="s">
        <v>13</v>
      </c>
      <c r="E5" s="51"/>
      <c r="F5" s="51"/>
      <c r="G5" s="51"/>
    </row>
    <row r="6" spans="1:7" ht="18.5" x14ac:dyDescent="0.45">
      <c r="A6" s="22" t="s">
        <v>45</v>
      </c>
      <c r="B6" s="52" t="s">
        <v>12</v>
      </c>
      <c r="C6" s="52"/>
      <c r="D6" s="52" t="s">
        <v>14</v>
      </c>
      <c r="E6" s="52"/>
      <c r="F6" s="52" t="s">
        <v>15</v>
      </c>
      <c r="G6" s="52"/>
    </row>
    <row r="7" spans="1:7" x14ac:dyDescent="0.35">
      <c r="B7" s="7" t="s">
        <v>6</v>
      </c>
      <c r="C7" s="7" t="s">
        <v>7</v>
      </c>
      <c r="D7" s="7" t="s">
        <v>6</v>
      </c>
      <c r="E7" s="7" t="s">
        <v>7</v>
      </c>
      <c r="F7" s="7" t="s">
        <v>6</v>
      </c>
      <c r="G7" s="7" t="s">
        <v>7</v>
      </c>
    </row>
    <row r="8" spans="1:7" x14ac:dyDescent="0.35">
      <c r="A8" s="2" t="s">
        <v>46</v>
      </c>
      <c r="B8" s="23"/>
      <c r="C8" s="23"/>
      <c r="D8" s="23">
        <f>Calculations!M13</f>
        <v>30000</v>
      </c>
      <c r="E8" s="23"/>
      <c r="F8" s="23">
        <f>Calculations!O11</f>
        <v>3000</v>
      </c>
      <c r="G8" s="23"/>
    </row>
    <row r="9" spans="1:7" x14ac:dyDescent="0.35">
      <c r="A9" s="2" t="s">
        <v>47</v>
      </c>
      <c r="B9" s="23"/>
      <c r="C9" s="23"/>
      <c r="D9" s="23"/>
      <c r="E9" s="23"/>
      <c r="F9" s="23"/>
      <c r="G9" s="23"/>
    </row>
    <row r="10" spans="1:7" x14ac:dyDescent="0.35">
      <c r="A10" s="2" t="s">
        <v>48</v>
      </c>
      <c r="B10" s="23"/>
      <c r="C10" s="23">
        <f>Calculations!L20</f>
        <v>16000</v>
      </c>
      <c r="D10" s="23"/>
      <c r="E10" s="23"/>
      <c r="F10" s="23">
        <f>Calculations!O14+Calculations!O15+Calculations!O18+Calculations!O19+Calculations!O21</f>
        <v>5350</v>
      </c>
      <c r="G10" s="23"/>
    </row>
    <row r="11" spans="1:7" x14ac:dyDescent="0.35">
      <c r="A11" s="2" t="s">
        <v>49</v>
      </c>
      <c r="B11" s="23"/>
      <c r="C11" s="23">
        <f>Calculations!L22</f>
        <v>31200</v>
      </c>
      <c r="D11" s="23">
        <f>Calculations!M25</f>
        <v>50000</v>
      </c>
      <c r="E11" s="23"/>
      <c r="F11" s="23">
        <f>Calculations!O26+Calculations!O27+Calculations!O28</f>
        <v>12000</v>
      </c>
      <c r="G11" s="23"/>
    </row>
    <row r="12" spans="1:7" x14ac:dyDescent="0.35">
      <c r="A12" s="2" t="s">
        <v>50</v>
      </c>
      <c r="B12" s="23"/>
      <c r="C12" s="23"/>
      <c r="D12" s="23"/>
      <c r="E12" s="23"/>
      <c r="F12" s="23">
        <f>Calculations!O27+Calculations!O28</f>
        <v>9000</v>
      </c>
      <c r="G12" s="23"/>
    </row>
    <row r="13" spans="1:7" x14ac:dyDescent="0.35">
      <c r="A13" s="2" t="s">
        <v>51</v>
      </c>
      <c r="B13" s="23"/>
      <c r="C13" s="23">
        <f>Calculations!L32</f>
        <v>72000</v>
      </c>
      <c r="D13" s="23"/>
      <c r="E13" s="23"/>
      <c r="F13" s="23">
        <f>Calculations!O30+Calculations!O31</f>
        <v>2400</v>
      </c>
      <c r="G13" s="23"/>
    </row>
    <row r="14" spans="1:7" x14ac:dyDescent="0.35">
      <c r="B14" s="23"/>
      <c r="C14" s="23"/>
      <c r="D14" s="23"/>
      <c r="E14" s="23"/>
      <c r="F14" s="23"/>
      <c r="G14" s="23"/>
    </row>
    <row r="15" spans="1:7" x14ac:dyDescent="0.35">
      <c r="A15" s="30" t="s">
        <v>37</v>
      </c>
      <c r="B15" s="31"/>
      <c r="C15" s="31">
        <f>SUM(C8:C13)</f>
        <v>119200</v>
      </c>
      <c r="D15" s="31">
        <f>SUM(D8:D13)</f>
        <v>80000</v>
      </c>
      <c r="E15" s="31"/>
      <c r="F15" s="31">
        <f>SUM(F8:F13)</f>
        <v>31750</v>
      </c>
      <c r="G15" s="23"/>
    </row>
    <row r="16" spans="1:7" x14ac:dyDescent="0.35">
      <c r="A16" s="26"/>
      <c r="B16" s="25"/>
      <c r="C16" s="25"/>
      <c r="D16" s="25"/>
      <c r="E16" s="25"/>
      <c r="F16" s="25"/>
      <c r="G16" s="23"/>
    </row>
    <row r="17" spans="1:7" x14ac:dyDescent="0.35">
      <c r="A17" s="24" t="s">
        <v>56</v>
      </c>
      <c r="B17" s="25"/>
      <c r="C17" s="25">
        <f>C15</f>
        <v>119200</v>
      </c>
      <c r="D17" s="25"/>
      <c r="E17" s="25"/>
      <c r="F17" s="25">
        <f>F15+D15</f>
        <v>111750</v>
      </c>
      <c r="G17" s="23"/>
    </row>
    <row r="18" spans="1:7" ht="18.5" x14ac:dyDescent="0.45">
      <c r="A18" s="27" t="s">
        <v>57</v>
      </c>
      <c r="B18" s="28"/>
      <c r="C18" s="28"/>
      <c r="D18" s="28"/>
      <c r="E18" s="28"/>
      <c r="F18" s="28">
        <f>C17-F17</f>
        <v>7450</v>
      </c>
      <c r="G18" s="23"/>
    </row>
    <row r="19" spans="1:7" x14ac:dyDescent="0.35">
      <c r="B19" s="23"/>
      <c r="C19" s="23">
        <f>C17+C18</f>
        <v>119200</v>
      </c>
      <c r="D19" s="23"/>
      <c r="E19" s="23"/>
      <c r="F19" s="23">
        <f>F17+F18</f>
        <v>119200</v>
      </c>
      <c r="G19" s="23"/>
    </row>
    <row r="20" spans="1:7" x14ac:dyDescent="0.35">
      <c r="B20" s="23"/>
      <c r="C20" s="23"/>
      <c r="D20" s="23"/>
      <c r="E20" s="23"/>
      <c r="F20" s="23"/>
      <c r="G20" s="23"/>
    </row>
  </sheetData>
  <mergeCells count="6">
    <mergeCell ref="B3:E3"/>
    <mergeCell ref="B5:C5"/>
    <mergeCell ref="D5:G5"/>
    <mergeCell ref="B6:C6"/>
    <mergeCell ref="D6:E6"/>
    <mergeCell ref="F6:G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85114-4EA0-4D77-AC0B-EACD07E71009}">
  <dimension ref="A1:L20"/>
  <sheetViews>
    <sheetView workbookViewId="0"/>
  </sheetViews>
  <sheetFormatPr defaultRowHeight="14.5" x14ac:dyDescent="0.35"/>
  <cols>
    <col min="1" max="1" width="13.81640625" style="3" customWidth="1"/>
    <col min="7" max="7" width="8.81640625" bestFit="1" customWidth="1"/>
    <col min="9" max="9" width="9.54296875" bestFit="1" customWidth="1"/>
  </cols>
  <sheetData>
    <row r="1" spans="1:12" x14ac:dyDescent="0.35">
      <c r="A1" s="3" t="s">
        <v>43</v>
      </c>
    </row>
    <row r="3" spans="1:12" ht="36" x14ac:dyDescent="0.8">
      <c r="B3" s="50" t="s">
        <v>58</v>
      </c>
      <c r="C3" s="50"/>
      <c r="D3" s="50"/>
      <c r="E3" s="50"/>
    </row>
    <row r="4" spans="1:12" ht="33.5" x14ac:dyDescent="0.75">
      <c r="B4" s="55" t="s">
        <v>4</v>
      </c>
      <c r="C4" s="55"/>
      <c r="D4" s="55"/>
      <c r="E4" s="55"/>
      <c r="F4" s="56" t="s">
        <v>9</v>
      </c>
      <c r="G4" s="56"/>
      <c r="H4" s="56"/>
      <c r="I4" s="56"/>
    </row>
    <row r="5" spans="1:12" ht="21" x14ac:dyDescent="0.5">
      <c r="B5" s="54" t="s">
        <v>59</v>
      </c>
      <c r="C5" s="54"/>
      <c r="D5" s="54" t="s">
        <v>60</v>
      </c>
      <c r="E5" s="54"/>
      <c r="F5" s="54" t="s">
        <v>59</v>
      </c>
      <c r="G5" s="54"/>
      <c r="H5" s="54" t="s">
        <v>60</v>
      </c>
      <c r="I5" s="54"/>
      <c r="J5" s="53" t="s">
        <v>62</v>
      </c>
      <c r="K5" s="53"/>
      <c r="L5" s="53"/>
    </row>
    <row r="6" spans="1:12" x14ac:dyDescent="0.35">
      <c r="A6" s="29" t="s">
        <v>3</v>
      </c>
      <c r="B6" s="7" t="s">
        <v>6</v>
      </c>
      <c r="C6" s="7" t="s">
        <v>7</v>
      </c>
      <c r="D6" s="7" t="s">
        <v>6</v>
      </c>
      <c r="E6" s="7" t="s">
        <v>7</v>
      </c>
      <c r="F6" s="7" t="s">
        <v>6</v>
      </c>
      <c r="G6" s="7" t="s">
        <v>7</v>
      </c>
      <c r="H6" s="7" t="s">
        <v>6</v>
      </c>
      <c r="I6" s="7" t="s">
        <v>7</v>
      </c>
    </row>
    <row r="7" spans="1:12" x14ac:dyDescent="0.35">
      <c r="A7" s="3" t="s">
        <v>5</v>
      </c>
      <c r="B7" s="23">
        <v>0</v>
      </c>
      <c r="C7" s="23"/>
      <c r="D7" s="23">
        <f>Calculations!C35</f>
        <v>140</v>
      </c>
      <c r="E7" s="23"/>
      <c r="F7" s="23"/>
      <c r="G7" s="23"/>
      <c r="H7" s="23"/>
      <c r="I7" s="23"/>
    </row>
    <row r="8" spans="1:12" x14ac:dyDescent="0.35">
      <c r="A8" s="3" t="s">
        <v>8</v>
      </c>
      <c r="B8" s="23">
        <v>0</v>
      </c>
      <c r="C8" s="23"/>
      <c r="D8" s="23">
        <f>Calculations!E35</f>
        <v>102300</v>
      </c>
      <c r="E8" s="23"/>
      <c r="F8" s="23"/>
      <c r="G8" s="23"/>
      <c r="H8" s="23"/>
      <c r="I8" s="23"/>
    </row>
    <row r="9" spans="1:12" x14ac:dyDescent="0.35">
      <c r="A9" s="3" t="s">
        <v>61</v>
      </c>
      <c r="B9" s="23">
        <v>0</v>
      </c>
      <c r="C9" s="23"/>
      <c r="D9" s="23">
        <v>0</v>
      </c>
      <c r="E9" s="23"/>
      <c r="F9" s="23"/>
      <c r="G9" s="23"/>
      <c r="H9" s="23"/>
      <c r="I9" s="23"/>
      <c r="J9" t="s">
        <v>68</v>
      </c>
    </row>
    <row r="10" spans="1:12" x14ac:dyDescent="0.35">
      <c r="B10" s="23"/>
      <c r="C10" s="23"/>
      <c r="D10" s="23"/>
      <c r="E10" s="23"/>
      <c r="F10" s="23"/>
      <c r="G10" s="23"/>
      <c r="H10" s="23"/>
      <c r="I10" s="23"/>
    </row>
    <row r="11" spans="1:12" x14ac:dyDescent="0.35">
      <c r="A11" s="3" t="s">
        <v>63</v>
      </c>
      <c r="B11" s="23"/>
      <c r="C11" s="23"/>
      <c r="D11" s="23"/>
      <c r="E11" s="23"/>
      <c r="G11" s="23">
        <v>0</v>
      </c>
      <c r="H11" s="23"/>
      <c r="I11" s="23">
        <f>Calculations!H35</f>
        <v>20000</v>
      </c>
    </row>
    <row r="12" spans="1:12" x14ac:dyDescent="0.35">
      <c r="A12" s="3" t="s">
        <v>64</v>
      </c>
      <c r="B12" s="23"/>
      <c r="C12" s="23"/>
      <c r="D12" s="23"/>
      <c r="E12" s="23"/>
      <c r="G12" s="23">
        <v>0</v>
      </c>
      <c r="H12" s="23"/>
      <c r="I12" s="23">
        <f>Calculations!J35</f>
        <v>40000</v>
      </c>
    </row>
    <row r="13" spans="1:12" x14ac:dyDescent="0.35">
      <c r="A13" s="3" t="s">
        <v>25</v>
      </c>
      <c r="B13" s="23"/>
      <c r="C13" s="23"/>
      <c r="D13" s="23"/>
      <c r="E13" s="23"/>
      <c r="G13" s="23">
        <v>0</v>
      </c>
      <c r="H13" s="23"/>
      <c r="I13" s="23">
        <f>Calculations!S34-Calculations!R34</f>
        <v>26010</v>
      </c>
      <c r="J13" t="s">
        <v>65</v>
      </c>
    </row>
    <row r="15" spans="1:12" x14ac:dyDescent="0.35">
      <c r="A15" s="32" t="s">
        <v>37</v>
      </c>
      <c r="B15" s="31">
        <f>SUM(B7:B14)</f>
        <v>0</v>
      </c>
      <c r="C15" s="33"/>
      <c r="D15" s="31">
        <f>SUM(D7:D14)</f>
        <v>102440</v>
      </c>
      <c r="E15" s="33"/>
      <c r="F15" s="33"/>
      <c r="G15" s="31">
        <f>SUM(G7:G14)</f>
        <v>0</v>
      </c>
      <c r="H15" s="33"/>
      <c r="I15" s="31">
        <f>SUM(I7:I14)</f>
        <v>86010</v>
      </c>
    </row>
    <row r="16" spans="1:12" ht="21" x14ac:dyDescent="0.5">
      <c r="A16" s="35" t="s">
        <v>58</v>
      </c>
      <c r="B16" s="35"/>
      <c r="C16" s="35"/>
      <c r="D16" s="35"/>
      <c r="E16" s="35"/>
      <c r="F16" s="35"/>
      <c r="G16" s="36">
        <v>0</v>
      </c>
      <c r="H16" s="35"/>
      <c r="I16" s="36">
        <f>D15-I15</f>
        <v>16430</v>
      </c>
    </row>
    <row r="17" spans="1:9" x14ac:dyDescent="0.35">
      <c r="D17" s="23">
        <f>D15+D16</f>
        <v>102440</v>
      </c>
      <c r="G17" s="23">
        <f>G15+G16</f>
        <v>0</v>
      </c>
      <c r="I17" s="23">
        <f>I15+I16</f>
        <v>102440</v>
      </c>
    </row>
    <row r="19" spans="1:9" x14ac:dyDescent="0.35">
      <c r="A19" s="4" t="s">
        <v>67</v>
      </c>
    </row>
    <row r="20" spans="1:9" x14ac:dyDescent="0.35">
      <c r="A20" s="3" t="s">
        <v>66</v>
      </c>
    </row>
  </sheetData>
  <mergeCells count="8">
    <mergeCell ref="J5:L5"/>
    <mergeCell ref="B3:E3"/>
    <mergeCell ref="B5:C5"/>
    <mergeCell ref="D5:E5"/>
    <mergeCell ref="B4:E4"/>
    <mergeCell ref="F4:I4"/>
    <mergeCell ref="F5:G5"/>
    <mergeCell ref="H5:I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586CE-8E2F-40A1-909D-930D06E6DC4F}">
  <dimension ref="A1:I20"/>
  <sheetViews>
    <sheetView workbookViewId="0"/>
  </sheetViews>
  <sheetFormatPr defaultRowHeight="14.5" x14ac:dyDescent="0.35"/>
  <sheetData>
    <row r="1" spans="1:9" x14ac:dyDescent="0.35">
      <c r="A1" s="3" t="s">
        <v>43</v>
      </c>
      <c r="B1" s="3"/>
      <c r="C1" s="3"/>
    </row>
    <row r="3" spans="1:9" ht="36" x14ac:dyDescent="0.8">
      <c r="A3" s="38"/>
      <c r="B3" s="37" t="s">
        <v>69</v>
      </c>
      <c r="C3" s="37"/>
      <c r="D3" s="37"/>
      <c r="E3" s="37"/>
    </row>
    <row r="5" spans="1:9" ht="23.5" x14ac:dyDescent="0.35">
      <c r="B5" s="51" t="s">
        <v>5</v>
      </c>
      <c r="C5" s="51"/>
      <c r="D5" s="51" t="s">
        <v>8</v>
      </c>
      <c r="E5" s="51"/>
      <c r="F5" s="57" t="s">
        <v>58</v>
      </c>
      <c r="G5" s="57"/>
      <c r="H5" s="57"/>
      <c r="I5" s="57"/>
    </row>
    <row r="6" spans="1:9" ht="18.5" x14ac:dyDescent="0.45">
      <c r="A6" s="22" t="s">
        <v>45</v>
      </c>
      <c r="B6" s="52" t="s">
        <v>5</v>
      </c>
      <c r="C6" s="52"/>
      <c r="D6" s="52" t="s">
        <v>8</v>
      </c>
      <c r="E6" s="52"/>
      <c r="F6" s="52" t="s">
        <v>58</v>
      </c>
      <c r="G6" s="52"/>
    </row>
    <row r="7" spans="1:9" x14ac:dyDescent="0.35">
      <c r="B7" s="7" t="s">
        <v>6</v>
      </c>
      <c r="C7" s="7" t="s">
        <v>7</v>
      </c>
      <c r="D7" s="7" t="s">
        <v>6</v>
      </c>
      <c r="E7" s="7" t="s">
        <v>7</v>
      </c>
      <c r="F7" s="7" t="s">
        <v>45</v>
      </c>
      <c r="G7" s="7" t="s">
        <v>70</v>
      </c>
    </row>
    <row r="8" spans="1:9" x14ac:dyDescent="0.35">
      <c r="A8" s="2" t="s">
        <v>46</v>
      </c>
      <c r="B8" s="39"/>
      <c r="C8" s="39"/>
      <c r="D8" s="23">
        <f>Calculations!E10</f>
        <v>40000</v>
      </c>
      <c r="E8" s="23">
        <f>Calculations!F11+Calculations!F13</f>
        <v>33000</v>
      </c>
      <c r="F8" s="23">
        <f>B8-C8+D8-E8</f>
        <v>7000</v>
      </c>
      <c r="G8" s="23">
        <f>F8</f>
        <v>7000</v>
      </c>
    </row>
    <row r="9" spans="1:9" x14ac:dyDescent="0.35">
      <c r="A9" s="2" t="s">
        <v>47</v>
      </c>
      <c r="B9" s="39">
        <v>0</v>
      </c>
      <c r="C9" s="39">
        <v>0</v>
      </c>
      <c r="D9" s="23">
        <v>0</v>
      </c>
      <c r="E9" s="23">
        <v>0</v>
      </c>
      <c r="F9" s="23">
        <f>B9-C9+D9-E9</f>
        <v>0</v>
      </c>
      <c r="G9" s="23">
        <f>G8+F9</f>
        <v>7000</v>
      </c>
    </row>
    <row r="10" spans="1:9" x14ac:dyDescent="0.35">
      <c r="A10" s="2" t="s">
        <v>48</v>
      </c>
      <c r="B10" s="39">
        <f>Calculations!C16</f>
        <v>1000</v>
      </c>
      <c r="C10" s="39">
        <f>Calculations!D18+Calculations!D19</f>
        <v>260</v>
      </c>
      <c r="D10" s="23">
        <f>Calculations!E20</f>
        <v>20000</v>
      </c>
      <c r="E10" s="23">
        <f>Calculations!F14+Calculations!F15+Calculations!F16+Calculations!F21</f>
        <v>7300</v>
      </c>
      <c r="F10" s="23">
        <f t="shared" ref="F10:F13" si="0">B10-C10+D10-E10</f>
        <v>13440</v>
      </c>
      <c r="G10" s="23">
        <f t="shared" ref="G10:G13" si="1">G9+F10</f>
        <v>20440</v>
      </c>
    </row>
    <row r="11" spans="1:9" x14ac:dyDescent="0.35">
      <c r="A11" s="2" t="s">
        <v>49</v>
      </c>
      <c r="B11" s="39">
        <v>0</v>
      </c>
      <c r="C11" s="39">
        <v>0</v>
      </c>
      <c r="D11" s="23">
        <f>Calculations!E24+Calculations!E22</f>
        <v>69000</v>
      </c>
      <c r="E11" s="23">
        <f>Calculations!F25+Calculations!F26</f>
        <v>53000</v>
      </c>
      <c r="F11" s="23">
        <f t="shared" si="0"/>
        <v>16000</v>
      </c>
      <c r="G11" s="23">
        <f t="shared" si="1"/>
        <v>36440</v>
      </c>
    </row>
    <row r="12" spans="1:9" x14ac:dyDescent="0.35">
      <c r="A12" s="2" t="s">
        <v>50</v>
      </c>
      <c r="B12" s="39">
        <v>0</v>
      </c>
      <c r="C12" s="39">
        <v>0</v>
      </c>
      <c r="D12" s="23">
        <v>0</v>
      </c>
      <c r="E12" s="23">
        <f>Calculations!F27+Calculations!F28</f>
        <v>11000</v>
      </c>
      <c r="F12" s="23">
        <f t="shared" si="0"/>
        <v>-11000</v>
      </c>
      <c r="G12" s="23">
        <f t="shared" si="1"/>
        <v>25440</v>
      </c>
    </row>
    <row r="13" spans="1:9" x14ac:dyDescent="0.35">
      <c r="A13" s="2" t="s">
        <v>51</v>
      </c>
      <c r="B13" s="39">
        <v>0</v>
      </c>
      <c r="C13" s="39">
        <v>600</v>
      </c>
      <c r="D13" s="23">
        <f>Calculations!E32</f>
        <v>90000</v>
      </c>
      <c r="E13" s="23">
        <f>Calculations!F30+Calculations!F31+Calculations!F33</f>
        <v>12400</v>
      </c>
      <c r="F13" s="23">
        <f t="shared" si="0"/>
        <v>77000</v>
      </c>
      <c r="G13" s="23">
        <f t="shared" si="1"/>
        <v>102440</v>
      </c>
    </row>
    <row r="14" spans="1:9" x14ac:dyDescent="0.35">
      <c r="D14" s="23"/>
      <c r="E14" s="23"/>
      <c r="F14" s="23"/>
      <c r="G14" s="23"/>
    </row>
    <row r="15" spans="1:9" x14ac:dyDescent="0.35">
      <c r="A15" s="30" t="s">
        <v>37</v>
      </c>
      <c r="B15" s="40">
        <f>SUM(B8:B13)</f>
        <v>1000</v>
      </c>
      <c r="C15" s="40">
        <f t="shared" ref="C15:E15" si="2">SUM(C8:C13)</f>
        <v>860</v>
      </c>
      <c r="D15" s="40">
        <f t="shared" si="2"/>
        <v>219000</v>
      </c>
      <c r="E15" s="40">
        <f t="shared" si="2"/>
        <v>116700</v>
      </c>
      <c r="F15" s="31">
        <f>B15-C15+D15-E15</f>
        <v>102440</v>
      </c>
      <c r="G15" s="31"/>
    </row>
    <row r="16" spans="1:9" ht="29" x14ac:dyDescent="0.35">
      <c r="A16" s="41" t="s">
        <v>71</v>
      </c>
      <c r="B16" s="25">
        <f>B15-C15</f>
        <v>140</v>
      </c>
      <c r="C16" s="26"/>
      <c r="D16" s="25">
        <f>D15-E15</f>
        <v>102300</v>
      </c>
      <c r="E16" s="25"/>
      <c r="F16" s="25">
        <f>B16+D16</f>
        <v>102440</v>
      </c>
      <c r="G16" s="25"/>
    </row>
    <row r="17" spans="1:9" x14ac:dyDescent="0.35">
      <c r="A17" s="24"/>
      <c r="B17" s="24"/>
      <c r="C17" s="24"/>
      <c r="D17" s="25"/>
      <c r="E17" s="25"/>
      <c r="F17" s="25"/>
      <c r="G17" s="25"/>
    </row>
    <row r="18" spans="1:9" ht="18.5" x14ac:dyDescent="0.45">
      <c r="A18" s="27"/>
      <c r="B18" s="27"/>
      <c r="C18" s="27"/>
      <c r="D18" s="28"/>
      <c r="E18" s="28"/>
      <c r="F18" s="28"/>
      <c r="G18" s="28"/>
    </row>
    <row r="19" spans="1:9" x14ac:dyDescent="0.35">
      <c r="D19" s="23"/>
      <c r="E19" s="23"/>
      <c r="F19" s="23"/>
      <c r="G19" s="23"/>
    </row>
    <row r="20" spans="1:9" x14ac:dyDescent="0.35">
      <c r="D20" s="23"/>
      <c r="E20" s="23"/>
      <c r="F20" s="23"/>
      <c r="G20" s="23"/>
      <c r="H20" s="23"/>
      <c r="I20" s="23"/>
    </row>
  </sheetData>
  <mergeCells count="6">
    <mergeCell ref="B5:C5"/>
    <mergeCell ref="B6:C6"/>
    <mergeCell ref="D5:E5"/>
    <mergeCell ref="F5:I5"/>
    <mergeCell ref="D6:E6"/>
    <mergeCell ref="F6:G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CEED9-8ADE-4D88-B297-69946F5E1D33}">
  <dimension ref="A1:E21"/>
  <sheetViews>
    <sheetView workbookViewId="0"/>
  </sheetViews>
  <sheetFormatPr defaultRowHeight="14.5" x14ac:dyDescent="0.35"/>
  <sheetData>
    <row r="1" spans="1:5" x14ac:dyDescent="0.35">
      <c r="A1" s="3" t="s">
        <v>43</v>
      </c>
      <c r="B1" s="3"/>
      <c r="C1" s="3"/>
    </row>
    <row r="3" spans="1:5" ht="36" x14ac:dyDescent="0.8">
      <c r="A3" s="38"/>
      <c r="B3" s="37" t="s">
        <v>25</v>
      </c>
      <c r="C3" s="37"/>
    </row>
    <row r="5" spans="1:5" ht="23.5" x14ac:dyDescent="0.35">
      <c r="B5" s="51" t="s">
        <v>25</v>
      </c>
      <c r="C5" s="51"/>
    </row>
    <row r="6" spans="1:5" ht="18.5" x14ac:dyDescent="0.45">
      <c r="A6" s="22" t="s">
        <v>45</v>
      </c>
      <c r="B6" s="52" t="s">
        <v>25</v>
      </c>
      <c r="C6" s="52"/>
    </row>
    <row r="7" spans="1:5" x14ac:dyDescent="0.35">
      <c r="B7" s="7" t="s">
        <v>6</v>
      </c>
      <c r="C7" s="7" t="s">
        <v>7</v>
      </c>
      <c r="D7" s="3" t="s">
        <v>58</v>
      </c>
      <c r="E7" s="3" t="s">
        <v>72</v>
      </c>
    </row>
    <row r="8" spans="1:5" x14ac:dyDescent="0.35">
      <c r="A8" s="2" t="s">
        <v>46</v>
      </c>
      <c r="B8" s="42">
        <v>0</v>
      </c>
      <c r="C8" s="42">
        <v>0</v>
      </c>
      <c r="D8" s="43">
        <f>B8-C8</f>
        <v>0</v>
      </c>
      <c r="E8" s="43">
        <f>D8</f>
        <v>0</v>
      </c>
    </row>
    <row r="9" spans="1:5" x14ac:dyDescent="0.35">
      <c r="A9" s="2" t="s">
        <v>47</v>
      </c>
      <c r="B9" s="42">
        <v>0</v>
      </c>
      <c r="C9" s="42">
        <v>0</v>
      </c>
      <c r="D9" s="43">
        <f t="shared" ref="D9:D13" si="0">B9-C9</f>
        <v>0</v>
      </c>
      <c r="E9" s="43">
        <f>E8+D9</f>
        <v>0</v>
      </c>
    </row>
    <row r="10" spans="1:5" x14ac:dyDescent="0.35">
      <c r="A10" s="2" t="s">
        <v>48</v>
      </c>
      <c r="B10" s="42">
        <f>Calculations!R15+Calculations!R18+Calculations!R19+Calculations!R21</f>
        <v>1190</v>
      </c>
      <c r="C10" s="42">
        <f>Calculations!S20</f>
        <v>4000</v>
      </c>
      <c r="D10" s="43">
        <f t="shared" si="0"/>
        <v>-2810</v>
      </c>
      <c r="E10" s="43">
        <f t="shared" ref="E10:E13" si="1">E9+D10</f>
        <v>-2810</v>
      </c>
    </row>
    <row r="11" spans="1:5" x14ac:dyDescent="0.35">
      <c r="A11" s="2" t="s">
        <v>49</v>
      </c>
      <c r="B11" s="42">
        <v>0</v>
      </c>
      <c r="C11" s="42">
        <f>Calculations!S22</f>
        <v>7800</v>
      </c>
      <c r="D11" s="43">
        <f t="shared" si="0"/>
        <v>-7800</v>
      </c>
      <c r="E11" s="43">
        <f t="shared" si="1"/>
        <v>-10610</v>
      </c>
    </row>
    <row r="12" spans="1:5" x14ac:dyDescent="0.35">
      <c r="A12" s="2" t="s">
        <v>50</v>
      </c>
      <c r="B12" s="42">
        <f>Calculations!R28</f>
        <v>2000</v>
      </c>
      <c r="C12" s="42">
        <v>0</v>
      </c>
      <c r="D12" s="43">
        <f t="shared" si="0"/>
        <v>2000</v>
      </c>
      <c r="E12" s="43">
        <f t="shared" si="1"/>
        <v>-8610</v>
      </c>
    </row>
    <row r="13" spans="1:5" x14ac:dyDescent="0.35">
      <c r="A13" s="2" t="s">
        <v>51</v>
      </c>
      <c r="B13" s="42">
        <f>Calculations!R30+Calculations!R31</f>
        <v>600</v>
      </c>
      <c r="C13" s="42">
        <f>Calculations!S32</f>
        <v>18000</v>
      </c>
      <c r="D13" s="43">
        <f t="shared" si="0"/>
        <v>-17400</v>
      </c>
      <c r="E13" s="43">
        <f t="shared" si="1"/>
        <v>-26010</v>
      </c>
    </row>
    <row r="14" spans="1:5" x14ac:dyDescent="0.35">
      <c r="B14" s="43"/>
      <c r="C14" s="43"/>
      <c r="D14" s="43"/>
      <c r="E14" s="43"/>
    </row>
    <row r="15" spans="1:5" x14ac:dyDescent="0.35">
      <c r="A15" s="30" t="s">
        <v>37</v>
      </c>
      <c r="B15" s="40">
        <f>SUM(B8:B14)</f>
        <v>3790</v>
      </c>
      <c r="C15" s="40">
        <f>SUM(C8:C14)</f>
        <v>29800</v>
      </c>
      <c r="D15" s="40">
        <f>SUM(D8:D14)</f>
        <v>-26010</v>
      </c>
      <c r="E15" s="43"/>
    </row>
    <row r="16" spans="1:5" x14ac:dyDescent="0.35">
      <c r="A16" s="41"/>
      <c r="B16" s="25"/>
      <c r="C16" s="26"/>
    </row>
    <row r="17" spans="1:1" x14ac:dyDescent="0.35">
      <c r="A17" s="2" t="s">
        <v>73</v>
      </c>
    </row>
    <row r="18" spans="1:1" x14ac:dyDescent="0.35">
      <c r="A18" s="2" t="s">
        <v>74</v>
      </c>
    </row>
    <row r="19" spans="1:1" x14ac:dyDescent="0.35">
      <c r="A19" s="2" t="s">
        <v>75</v>
      </c>
    </row>
    <row r="20" spans="1:1" x14ac:dyDescent="0.35">
      <c r="A20" s="1" t="s">
        <v>76</v>
      </c>
    </row>
    <row r="21" spans="1:1" x14ac:dyDescent="0.35">
      <c r="A21" s="1" t="s">
        <v>77</v>
      </c>
    </row>
  </sheetData>
  <mergeCells count="2">
    <mergeCell ref="B5:C5"/>
    <mergeCell ref="B6:C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932E2-101B-4390-B8C5-69166A699EE7}">
  <dimension ref="A1:E18"/>
  <sheetViews>
    <sheetView workbookViewId="0"/>
  </sheetViews>
  <sheetFormatPr defaultRowHeight="14.5" x14ac:dyDescent="0.35"/>
  <sheetData>
    <row r="1" spans="1:5" x14ac:dyDescent="0.35">
      <c r="A1" s="3" t="s">
        <v>43</v>
      </c>
      <c r="B1" s="3"/>
      <c r="C1" s="3"/>
    </row>
    <row r="3" spans="1:5" ht="36" x14ac:dyDescent="0.8">
      <c r="A3" s="38"/>
      <c r="B3" s="37" t="s">
        <v>63</v>
      </c>
      <c r="C3" s="37"/>
    </row>
    <row r="5" spans="1:5" ht="23.5" x14ac:dyDescent="0.35">
      <c r="B5" s="51" t="s">
        <v>63</v>
      </c>
      <c r="C5" s="51"/>
    </row>
    <row r="6" spans="1:5" ht="18.5" x14ac:dyDescent="0.45">
      <c r="A6" s="22" t="s">
        <v>45</v>
      </c>
      <c r="B6" s="52" t="s">
        <v>63</v>
      </c>
      <c r="C6" s="52"/>
    </row>
    <row r="7" spans="1:5" x14ac:dyDescent="0.35">
      <c r="B7" s="7" t="s">
        <v>6</v>
      </c>
      <c r="C7" s="7" t="s">
        <v>7</v>
      </c>
      <c r="D7" s="3" t="s">
        <v>58</v>
      </c>
      <c r="E7" s="3" t="s">
        <v>72</v>
      </c>
    </row>
    <row r="8" spans="1:5" x14ac:dyDescent="0.35">
      <c r="A8" s="2" t="s">
        <v>46</v>
      </c>
      <c r="B8" s="42">
        <v>0</v>
      </c>
      <c r="C8" s="42">
        <v>0</v>
      </c>
      <c r="D8" s="43">
        <f>B8-C8</f>
        <v>0</v>
      </c>
      <c r="E8" s="43">
        <f>D8</f>
        <v>0</v>
      </c>
    </row>
    <row r="9" spans="1:5" x14ac:dyDescent="0.35">
      <c r="A9" s="2" t="s">
        <v>47</v>
      </c>
      <c r="B9" s="42">
        <v>0</v>
      </c>
      <c r="C9" s="42">
        <v>0</v>
      </c>
      <c r="D9" s="43">
        <f t="shared" ref="D9:D13" si="0">B9-C9</f>
        <v>0</v>
      </c>
      <c r="E9" s="43">
        <f>E8+D9</f>
        <v>0</v>
      </c>
    </row>
    <row r="10" spans="1:5" x14ac:dyDescent="0.35">
      <c r="A10" s="2" t="s">
        <v>48</v>
      </c>
      <c r="B10" s="42">
        <v>0</v>
      </c>
      <c r="C10" s="42">
        <v>0</v>
      </c>
      <c r="D10" s="43">
        <f t="shared" si="0"/>
        <v>0</v>
      </c>
      <c r="E10" s="43">
        <f t="shared" ref="E10:E13" si="1">E9+D10</f>
        <v>0</v>
      </c>
    </row>
    <row r="11" spans="1:5" x14ac:dyDescent="0.35">
      <c r="A11" s="2" t="s">
        <v>49</v>
      </c>
      <c r="B11" s="42">
        <v>0</v>
      </c>
      <c r="C11" s="42">
        <f>Calculations!H24</f>
        <v>30000</v>
      </c>
      <c r="D11" s="43">
        <f t="shared" si="0"/>
        <v>-30000</v>
      </c>
      <c r="E11" s="43">
        <f t="shared" si="1"/>
        <v>-30000</v>
      </c>
    </row>
    <row r="12" spans="1:5" x14ac:dyDescent="0.35">
      <c r="A12" s="2" t="s">
        <v>50</v>
      </c>
      <c r="B12" s="42">
        <v>0</v>
      </c>
      <c r="C12" s="42">
        <v>0</v>
      </c>
      <c r="D12" s="43">
        <f t="shared" si="0"/>
        <v>0</v>
      </c>
      <c r="E12" s="43">
        <f t="shared" si="1"/>
        <v>-30000</v>
      </c>
    </row>
    <row r="13" spans="1:5" x14ac:dyDescent="0.35">
      <c r="A13" s="2" t="s">
        <v>51</v>
      </c>
      <c r="B13" s="42">
        <f>Calculations!G33</f>
        <v>10000</v>
      </c>
      <c r="C13" s="42">
        <v>0</v>
      </c>
      <c r="D13" s="43">
        <f t="shared" si="0"/>
        <v>10000</v>
      </c>
      <c r="E13" s="43">
        <f t="shared" si="1"/>
        <v>-20000</v>
      </c>
    </row>
    <row r="14" spans="1:5" x14ac:dyDescent="0.35">
      <c r="B14" s="43"/>
      <c r="C14" s="43"/>
      <c r="D14" s="43"/>
      <c r="E14" s="43"/>
    </row>
    <row r="15" spans="1:5" x14ac:dyDescent="0.35">
      <c r="A15" s="30" t="s">
        <v>37</v>
      </c>
      <c r="B15" s="40">
        <f>SUM(B8:B14)</f>
        <v>10000</v>
      </c>
      <c r="C15" s="40">
        <f>SUM(C8:C14)</f>
        <v>30000</v>
      </c>
      <c r="D15" s="40">
        <f>SUM(D8:D14)</f>
        <v>-20000</v>
      </c>
      <c r="E15" s="43"/>
    </row>
    <row r="16" spans="1:5" x14ac:dyDescent="0.35">
      <c r="B16" t="s">
        <v>78</v>
      </c>
    </row>
    <row r="17" spans="2:2" x14ac:dyDescent="0.35">
      <c r="B17" t="s">
        <v>79</v>
      </c>
    </row>
    <row r="18" spans="2:2" x14ac:dyDescent="0.35">
      <c r="B18" t="s">
        <v>80</v>
      </c>
    </row>
  </sheetData>
  <mergeCells count="2">
    <mergeCell ref="B5:C5"/>
    <mergeCell ref="B6:C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41CDA-AD0E-425C-854A-44EB2321000E}">
  <dimension ref="A1:S50"/>
  <sheetViews>
    <sheetView zoomScale="94" zoomScaleNormal="94" workbookViewId="0">
      <pane xSplit="7" ySplit="9" topLeftCell="H25" activePane="bottomRight" state="frozen"/>
      <selection pane="topRight" activeCell="H1" sqref="H1"/>
      <selection pane="bottomLeft" activeCell="A10" sqref="A10"/>
      <selection pane="bottomRight"/>
    </sheetView>
  </sheetViews>
  <sheetFormatPr defaultRowHeight="14.5" x14ac:dyDescent="0.35"/>
  <cols>
    <col min="1" max="1" width="10.54296875" style="11" customWidth="1"/>
    <col min="2" max="2" width="23.08984375" style="7" customWidth="1"/>
    <col min="3" max="3" width="11.453125" style="6" customWidth="1"/>
    <col min="4" max="4" width="11.7265625" style="6" customWidth="1"/>
    <col min="5" max="5" width="10.6328125" style="6" customWidth="1"/>
    <col min="6" max="6" width="10.7265625" style="6" customWidth="1"/>
    <col min="7" max="7" width="11.1796875" style="6" customWidth="1"/>
    <col min="8" max="8" width="9.08984375" style="6" customWidth="1"/>
    <col min="9" max="9" width="10.81640625" style="6" customWidth="1"/>
    <col min="10" max="10" width="10.90625" style="6" customWidth="1"/>
    <col min="11" max="11" width="10" style="6" customWidth="1"/>
    <col min="12" max="12" width="10.1796875" style="6" customWidth="1"/>
    <col min="13" max="14" width="8.7265625" style="6"/>
    <col min="15" max="15" width="8.26953125" style="6" customWidth="1"/>
    <col min="16" max="16" width="8.7265625" style="6"/>
    <col min="17" max="17" width="10.1796875" style="6" customWidth="1"/>
    <col min="18" max="16384" width="8.7265625" style="6"/>
  </cols>
  <sheetData>
    <row r="1" spans="1:19" ht="33.5" x14ac:dyDescent="0.35">
      <c r="B1" s="5" t="s">
        <v>0</v>
      </c>
    </row>
    <row r="2" spans="1:19" x14ac:dyDescent="0.35">
      <c r="B2" s="19" t="s">
        <v>1</v>
      </c>
    </row>
    <row r="3" spans="1:19" x14ac:dyDescent="0.35">
      <c r="B3" s="19" t="s">
        <v>2</v>
      </c>
    </row>
    <row r="4" spans="1:19" x14ac:dyDescent="0.35">
      <c r="B4" s="2" t="s">
        <v>36</v>
      </c>
    </row>
    <row r="5" spans="1:19" s="9" customFormat="1" ht="23.5" x14ac:dyDescent="0.35">
      <c r="A5" s="14"/>
      <c r="B5" s="8"/>
      <c r="C5" s="51" t="s">
        <v>4</v>
      </c>
      <c r="D5" s="51"/>
      <c r="E5" s="51"/>
      <c r="F5" s="51"/>
      <c r="G5" s="51" t="s">
        <v>9</v>
      </c>
      <c r="H5" s="51"/>
      <c r="I5" s="51"/>
      <c r="J5" s="51"/>
      <c r="K5" s="51" t="s">
        <v>11</v>
      </c>
      <c r="L5" s="51"/>
      <c r="M5" s="51" t="s">
        <v>13</v>
      </c>
      <c r="N5" s="51"/>
      <c r="O5" s="51"/>
      <c r="P5" s="51"/>
      <c r="R5" s="51" t="s">
        <v>25</v>
      </c>
      <c r="S5" s="60"/>
    </row>
    <row r="6" spans="1:19" s="10" customFormat="1" ht="45" customHeight="1" x14ac:dyDescent="0.35">
      <c r="A6" s="12" t="s">
        <v>40</v>
      </c>
      <c r="B6" s="13" t="s">
        <v>3</v>
      </c>
      <c r="C6" s="52" t="s">
        <v>5</v>
      </c>
      <c r="D6" s="52"/>
      <c r="E6" s="52" t="s">
        <v>8</v>
      </c>
      <c r="F6" s="52"/>
      <c r="G6" s="52" t="s">
        <v>39</v>
      </c>
      <c r="H6" s="52"/>
      <c r="I6" s="52" t="s">
        <v>10</v>
      </c>
      <c r="J6" s="65"/>
      <c r="K6" s="52" t="s">
        <v>12</v>
      </c>
      <c r="L6" s="52"/>
      <c r="M6" s="52" t="s">
        <v>14</v>
      </c>
      <c r="N6" s="52"/>
      <c r="O6" s="52" t="s">
        <v>15</v>
      </c>
      <c r="P6" s="52"/>
      <c r="Q6" s="10" t="s">
        <v>20</v>
      </c>
      <c r="R6" s="61" t="s">
        <v>25</v>
      </c>
      <c r="S6" s="62"/>
    </row>
    <row r="7" spans="1:19" s="7" customFormat="1" x14ac:dyDescent="0.35">
      <c r="A7" s="11"/>
      <c r="C7" s="7" t="s">
        <v>6</v>
      </c>
      <c r="D7" s="7" t="s">
        <v>7</v>
      </c>
      <c r="E7" s="7" t="s">
        <v>6</v>
      </c>
      <c r="F7" s="7" t="s">
        <v>7</v>
      </c>
      <c r="G7" s="7" t="s">
        <v>6</v>
      </c>
      <c r="H7" s="7" t="s">
        <v>7</v>
      </c>
      <c r="I7" s="7" t="s">
        <v>6</v>
      </c>
      <c r="J7" s="7" t="s">
        <v>7</v>
      </c>
      <c r="K7" s="7" t="s">
        <v>6</v>
      </c>
      <c r="L7" s="7" t="s">
        <v>7</v>
      </c>
      <c r="M7" s="7" t="s">
        <v>6</v>
      </c>
      <c r="N7" s="7" t="s">
        <v>7</v>
      </c>
      <c r="O7" s="7" t="s">
        <v>6</v>
      </c>
      <c r="P7" s="7" t="s">
        <v>7</v>
      </c>
      <c r="R7" s="7" t="s">
        <v>6</v>
      </c>
      <c r="S7" s="7" t="s">
        <v>7</v>
      </c>
    </row>
    <row r="8" spans="1:19" x14ac:dyDescent="0.35">
      <c r="A8" s="63" t="s">
        <v>16</v>
      </c>
      <c r="B8" s="66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R8" s="15"/>
      <c r="S8" s="15"/>
    </row>
    <row r="9" spans="1:19" x14ac:dyDescent="0.35">
      <c r="A9" s="11" t="s">
        <v>17</v>
      </c>
      <c r="B9" s="7" t="s">
        <v>18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/>
      <c r="L9" s="15"/>
      <c r="M9" s="15"/>
      <c r="N9" s="15"/>
      <c r="O9" s="15"/>
      <c r="P9" s="15"/>
      <c r="Q9" s="6">
        <v>0</v>
      </c>
      <c r="R9" s="15"/>
      <c r="S9" s="15"/>
    </row>
    <row r="10" spans="1:19" x14ac:dyDescent="0.35">
      <c r="A10" s="11" t="s">
        <v>46</v>
      </c>
      <c r="B10" s="7" t="s">
        <v>10</v>
      </c>
      <c r="C10" s="15"/>
      <c r="D10" s="15"/>
      <c r="E10" s="15">
        <v>40000</v>
      </c>
      <c r="F10" s="15"/>
      <c r="G10" s="15"/>
      <c r="H10" s="15"/>
      <c r="I10" s="15"/>
      <c r="J10" s="15">
        <v>40000</v>
      </c>
      <c r="K10" s="15"/>
      <c r="L10" s="15"/>
      <c r="M10" s="15"/>
      <c r="N10" s="15"/>
      <c r="O10" s="15"/>
      <c r="P10" s="15"/>
      <c r="Q10" s="15">
        <f>E10</f>
        <v>40000</v>
      </c>
      <c r="R10" s="15"/>
      <c r="S10" s="15"/>
    </row>
    <row r="11" spans="1:19" ht="15" customHeight="1" x14ac:dyDescent="0.35">
      <c r="A11" s="11" t="s">
        <v>46</v>
      </c>
      <c r="B11" s="7" t="s">
        <v>31</v>
      </c>
      <c r="C11" s="15"/>
      <c r="D11" s="15"/>
      <c r="E11" s="15"/>
      <c r="F11" s="15">
        <v>3000</v>
      </c>
      <c r="G11" s="15"/>
      <c r="H11" s="15"/>
      <c r="I11" s="15"/>
      <c r="J11" s="15"/>
      <c r="K11" s="15"/>
      <c r="L11" s="15"/>
      <c r="M11" s="15"/>
      <c r="N11" s="15"/>
      <c r="O11" s="15">
        <v>3000</v>
      </c>
      <c r="P11" s="15"/>
      <c r="Q11" s="15">
        <f>Q10+C11+E11-D11-F11</f>
        <v>37000</v>
      </c>
      <c r="R11" s="15"/>
      <c r="S11" s="15"/>
    </row>
    <row r="12" spans="1:19" ht="15" customHeight="1" x14ac:dyDescent="0.35">
      <c r="A12" s="63" t="s">
        <v>22</v>
      </c>
      <c r="B12" s="64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19" x14ac:dyDescent="0.35">
      <c r="A13" s="11" t="s">
        <v>46</v>
      </c>
      <c r="B13" s="7" t="s">
        <v>54</v>
      </c>
      <c r="C13" s="15"/>
      <c r="D13" s="15"/>
      <c r="E13" s="15"/>
      <c r="F13" s="15">
        <v>30000</v>
      </c>
      <c r="G13" s="15"/>
      <c r="H13" s="15"/>
      <c r="I13" s="15"/>
      <c r="J13" s="15"/>
      <c r="K13" s="15"/>
      <c r="L13" s="15"/>
      <c r="M13" s="15">
        <v>30000</v>
      </c>
      <c r="N13" s="15"/>
      <c r="O13" s="15"/>
      <c r="P13" s="15"/>
      <c r="Q13" s="15">
        <f>Q11+C13+E13-D13-F13</f>
        <v>7000</v>
      </c>
      <c r="R13" s="15"/>
      <c r="S13" s="15"/>
    </row>
    <row r="14" spans="1:19" ht="29" x14ac:dyDescent="0.35">
      <c r="A14" s="11" t="s">
        <v>48</v>
      </c>
      <c r="B14" s="7" t="s">
        <v>19</v>
      </c>
      <c r="C14" s="15"/>
      <c r="D14" s="15"/>
      <c r="E14" s="15"/>
      <c r="F14" s="15">
        <v>2500</v>
      </c>
      <c r="G14" s="15"/>
      <c r="H14" s="15"/>
      <c r="I14" s="15"/>
      <c r="J14" s="15"/>
      <c r="K14" s="15"/>
      <c r="L14" s="15"/>
      <c r="M14" s="15"/>
      <c r="N14" s="15"/>
      <c r="O14" s="15">
        <v>2500</v>
      </c>
      <c r="P14" s="15"/>
      <c r="Q14" s="15">
        <f t="shared" ref="Q14:Q33" si="0">Q13+C14+E14-D14-F14</f>
        <v>4500</v>
      </c>
      <c r="R14" s="15"/>
      <c r="S14" s="15"/>
    </row>
    <row r="15" spans="1:19" ht="20" customHeight="1" x14ac:dyDescent="0.35">
      <c r="A15" s="11" t="s">
        <v>48</v>
      </c>
      <c r="B15" s="7" t="s">
        <v>26</v>
      </c>
      <c r="C15" s="15"/>
      <c r="D15" s="15"/>
      <c r="E15" s="15"/>
      <c r="F15" s="15">
        <v>3000</v>
      </c>
      <c r="G15" s="15"/>
      <c r="H15" s="15"/>
      <c r="I15" s="15"/>
      <c r="J15" s="15"/>
      <c r="K15" s="15"/>
      <c r="L15" s="15"/>
      <c r="M15" s="15"/>
      <c r="N15" s="15"/>
      <c r="O15" s="15">
        <v>2000</v>
      </c>
      <c r="P15" s="15"/>
      <c r="Q15" s="15">
        <f t="shared" si="0"/>
        <v>1500</v>
      </c>
      <c r="R15" s="15">
        <v>1000</v>
      </c>
      <c r="S15" s="15"/>
    </row>
    <row r="16" spans="1:19" x14ac:dyDescent="0.35">
      <c r="A16" s="11" t="s">
        <v>48</v>
      </c>
      <c r="B16" s="7" t="s">
        <v>21</v>
      </c>
      <c r="C16" s="15">
        <v>1000</v>
      </c>
      <c r="D16" s="15"/>
      <c r="E16" s="15"/>
      <c r="F16" s="15">
        <v>1000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>
        <f t="shared" si="0"/>
        <v>1500</v>
      </c>
      <c r="R16" s="15"/>
      <c r="S16" s="15"/>
    </row>
    <row r="17" spans="1:19" x14ac:dyDescent="0.35">
      <c r="A17" s="58" t="s">
        <v>23</v>
      </c>
      <c r="B17" s="59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>
        <f t="shared" si="0"/>
        <v>1500</v>
      </c>
      <c r="R17" s="15"/>
      <c r="S17" s="15"/>
    </row>
    <row r="18" spans="1:19" x14ac:dyDescent="0.35">
      <c r="A18" s="11" t="s">
        <v>48</v>
      </c>
      <c r="B18" s="7" t="s">
        <v>24</v>
      </c>
      <c r="C18" s="15"/>
      <c r="D18" s="15">
        <v>60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>
        <v>50</v>
      </c>
      <c r="P18" s="15"/>
      <c r="Q18" s="15">
        <f t="shared" si="0"/>
        <v>1440</v>
      </c>
      <c r="R18" s="15">
        <v>10</v>
      </c>
      <c r="S18" s="15"/>
    </row>
    <row r="19" spans="1:19" x14ac:dyDescent="0.35">
      <c r="A19" s="11" t="s">
        <v>48</v>
      </c>
      <c r="B19" s="7" t="s">
        <v>27</v>
      </c>
      <c r="C19" s="15"/>
      <c r="D19" s="15">
        <v>200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>
        <v>160</v>
      </c>
      <c r="P19" s="15"/>
      <c r="Q19" s="15">
        <f t="shared" si="0"/>
        <v>1240</v>
      </c>
      <c r="R19" s="15">
        <v>40</v>
      </c>
      <c r="S19" s="15"/>
    </row>
    <row r="20" spans="1:19" x14ac:dyDescent="0.35">
      <c r="A20" s="11" t="s">
        <v>48</v>
      </c>
      <c r="B20" s="7" t="s">
        <v>28</v>
      </c>
      <c r="C20" s="15"/>
      <c r="D20" s="15"/>
      <c r="E20" s="15">
        <v>20000</v>
      </c>
      <c r="F20" s="15"/>
      <c r="G20" s="15"/>
      <c r="H20" s="15"/>
      <c r="I20" s="15"/>
      <c r="J20" s="15"/>
      <c r="K20" s="15"/>
      <c r="L20" s="15">
        <v>16000</v>
      </c>
      <c r="M20" s="15"/>
      <c r="N20" s="15"/>
      <c r="O20" s="15"/>
      <c r="P20" s="15"/>
      <c r="Q20" s="15">
        <f t="shared" si="0"/>
        <v>21240</v>
      </c>
      <c r="R20" s="15"/>
      <c r="S20" s="15">
        <v>4000</v>
      </c>
    </row>
    <row r="21" spans="1:19" x14ac:dyDescent="0.35">
      <c r="A21" s="11" t="s">
        <v>48</v>
      </c>
      <c r="B21" s="7" t="s">
        <v>29</v>
      </c>
      <c r="C21" s="15"/>
      <c r="D21" s="15"/>
      <c r="E21" s="15"/>
      <c r="F21" s="15">
        <v>800</v>
      </c>
      <c r="G21" s="15"/>
      <c r="H21" s="15"/>
      <c r="I21" s="15"/>
      <c r="J21" s="15"/>
      <c r="K21" s="15"/>
      <c r="L21" s="15"/>
      <c r="M21" s="15"/>
      <c r="N21" s="15"/>
      <c r="O21" s="15">
        <f>F21*0.8</f>
        <v>640</v>
      </c>
      <c r="P21" s="15"/>
      <c r="Q21" s="15">
        <f t="shared" si="0"/>
        <v>20440</v>
      </c>
      <c r="R21" s="15">
        <v>140</v>
      </c>
      <c r="S21" s="15"/>
    </row>
    <row r="22" spans="1:19" x14ac:dyDescent="0.35">
      <c r="A22" s="11" t="s">
        <v>49</v>
      </c>
      <c r="B22" s="7" t="s">
        <v>55</v>
      </c>
      <c r="C22" s="15"/>
      <c r="D22" s="15"/>
      <c r="E22" s="15">
        <f>19500*2</f>
        <v>39000</v>
      </c>
      <c r="F22" s="15"/>
      <c r="G22" s="15"/>
      <c r="H22" s="15"/>
      <c r="I22" s="15"/>
      <c r="J22" s="15"/>
      <c r="K22" s="15"/>
      <c r="L22" s="15">
        <f>E22*0.8</f>
        <v>31200</v>
      </c>
      <c r="M22" s="15"/>
      <c r="N22" s="15"/>
      <c r="O22" s="15"/>
      <c r="P22" s="15"/>
      <c r="Q22" s="15">
        <f t="shared" si="0"/>
        <v>59440</v>
      </c>
      <c r="R22" s="15"/>
      <c r="S22" s="15">
        <f>E22-L22</f>
        <v>7800</v>
      </c>
    </row>
    <row r="23" spans="1:19" x14ac:dyDescent="0.35">
      <c r="A23" s="63" t="s">
        <v>30</v>
      </c>
      <c r="B23" s="64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>
        <f t="shared" si="0"/>
        <v>59440</v>
      </c>
      <c r="R23" s="15"/>
      <c r="S23" s="15"/>
    </row>
    <row r="24" spans="1:19" x14ac:dyDescent="0.35">
      <c r="A24" s="20" t="s">
        <v>49</v>
      </c>
      <c r="B24" s="21" t="s">
        <v>41</v>
      </c>
      <c r="C24" s="15"/>
      <c r="D24" s="15"/>
      <c r="E24" s="15">
        <v>30000</v>
      </c>
      <c r="F24" s="15"/>
      <c r="G24" s="15"/>
      <c r="H24" s="15">
        <v>30000</v>
      </c>
      <c r="I24" s="15"/>
      <c r="J24" s="15"/>
      <c r="K24" s="15"/>
      <c r="L24" s="15"/>
      <c r="M24" s="15"/>
      <c r="N24" s="15"/>
      <c r="O24" s="15"/>
      <c r="P24" s="15"/>
      <c r="Q24" s="15">
        <f t="shared" si="0"/>
        <v>89440</v>
      </c>
      <c r="R24" s="15"/>
      <c r="S24" s="15"/>
    </row>
    <row r="25" spans="1:19" x14ac:dyDescent="0.35">
      <c r="A25" s="20" t="s">
        <v>49</v>
      </c>
      <c r="B25" s="7" t="s">
        <v>52</v>
      </c>
      <c r="C25" s="15"/>
      <c r="D25" s="15"/>
      <c r="E25" s="15"/>
      <c r="F25" s="15">
        <v>50000</v>
      </c>
      <c r="G25" s="15"/>
      <c r="H25" s="15"/>
      <c r="I25" s="15"/>
      <c r="J25" s="15"/>
      <c r="K25" s="15"/>
      <c r="L25" s="15"/>
      <c r="M25" s="15">
        <v>50000</v>
      </c>
      <c r="N25" s="15"/>
      <c r="O25" s="15"/>
      <c r="P25" s="15"/>
      <c r="Q25" s="15">
        <f t="shared" si="0"/>
        <v>39440</v>
      </c>
      <c r="R25" s="15"/>
      <c r="S25" s="15"/>
    </row>
    <row r="26" spans="1:19" x14ac:dyDescent="0.35">
      <c r="A26" s="20" t="s">
        <v>49</v>
      </c>
      <c r="B26" s="7" t="s">
        <v>32</v>
      </c>
      <c r="C26" s="15"/>
      <c r="D26" s="15"/>
      <c r="E26" s="15"/>
      <c r="F26" s="15">
        <v>3000</v>
      </c>
      <c r="G26" s="15"/>
      <c r="H26" s="15"/>
      <c r="I26" s="15"/>
      <c r="J26" s="15"/>
      <c r="K26" s="15"/>
      <c r="L26" s="15"/>
      <c r="M26" s="15"/>
      <c r="N26" s="15"/>
      <c r="O26" s="15">
        <v>3000</v>
      </c>
      <c r="P26" s="15"/>
      <c r="Q26" s="15">
        <f t="shared" si="0"/>
        <v>36440</v>
      </c>
      <c r="R26" s="15"/>
      <c r="S26" s="15"/>
    </row>
    <row r="27" spans="1:19" ht="29" x14ac:dyDescent="0.35">
      <c r="A27" s="11" t="s">
        <v>50</v>
      </c>
      <c r="B27" s="7" t="s">
        <v>19</v>
      </c>
      <c r="C27" s="15"/>
      <c r="D27" s="15"/>
      <c r="E27" s="15"/>
      <c r="F27" s="15">
        <v>5000</v>
      </c>
      <c r="G27" s="15"/>
      <c r="H27" s="15"/>
      <c r="I27" s="15"/>
      <c r="J27" s="15"/>
      <c r="K27" s="15"/>
      <c r="L27" s="15"/>
      <c r="M27" s="15"/>
      <c r="N27" s="15"/>
      <c r="O27" s="15">
        <v>5000</v>
      </c>
      <c r="P27" s="15"/>
      <c r="Q27" s="15">
        <f t="shared" si="0"/>
        <v>31440</v>
      </c>
      <c r="R27" s="15"/>
      <c r="S27" s="15"/>
    </row>
    <row r="28" spans="1:19" ht="29" x14ac:dyDescent="0.35">
      <c r="A28" s="11" t="s">
        <v>50</v>
      </c>
      <c r="B28" s="7" t="s">
        <v>26</v>
      </c>
      <c r="C28" s="15"/>
      <c r="D28" s="15"/>
      <c r="E28" s="15"/>
      <c r="F28" s="15">
        <v>6000</v>
      </c>
      <c r="G28" s="15"/>
      <c r="H28" s="15"/>
      <c r="I28" s="15"/>
      <c r="J28" s="15"/>
      <c r="K28" s="15"/>
      <c r="L28" s="15"/>
      <c r="M28" s="15"/>
      <c r="N28" s="15"/>
      <c r="O28" s="15">
        <v>4000</v>
      </c>
      <c r="P28" s="15"/>
      <c r="Q28" s="15">
        <f t="shared" si="0"/>
        <v>25440</v>
      </c>
      <c r="R28" s="15">
        <v>2000</v>
      </c>
      <c r="S28" s="15"/>
    </row>
    <row r="29" spans="1:19" x14ac:dyDescent="0.35">
      <c r="A29" s="58" t="s">
        <v>35</v>
      </c>
      <c r="B29" s="59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x14ac:dyDescent="0.35">
      <c r="A30" s="11" t="s">
        <v>51</v>
      </c>
      <c r="B30" s="7" t="s">
        <v>33</v>
      </c>
      <c r="C30" s="15"/>
      <c r="D30" s="15"/>
      <c r="E30" s="15"/>
      <c r="F30" s="15">
        <v>1800</v>
      </c>
      <c r="G30" s="15"/>
      <c r="H30" s="15"/>
      <c r="I30" s="15"/>
      <c r="J30" s="15"/>
      <c r="K30" s="15"/>
      <c r="L30" s="15"/>
      <c r="M30" s="15"/>
      <c r="N30" s="15"/>
      <c r="O30" s="15">
        <f>F30*0.8</f>
        <v>1440</v>
      </c>
      <c r="P30" s="15"/>
      <c r="Q30" s="15">
        <f>Q28+C30+E30-D30-F30</f>
        <v>23640</v>
      </c>
      <c r="R30" s="15">
        <f>F30-O30</f>
        <v>360</v>
      </c>
      <c r="S30" s="15"/>
    </row>
    <row r="31" spans="1:19" x14ac:dyDescent="0.35">
      <c r="A31" s="11" t="s">
        <v>51</v>
      </c>
      <c r="B31" s="7" t="s">
        <v>34</v>
      </c>
      <c r="C31" s="15"/>
      <c r="D31" s="15">
        <v>600</v>
      </c>
      <c r="E31" s="15"/>
      <c r="F31" s="15">
        <v>600</v>
      </c>
      <c r="G31" s="15"/>
      <c r="H31" s="15"/>
      <c r="I31" s="15"/>
      <c r="J31" s="15"/>
      <c r="K31" s="15"/>
      <c r="L31" s="15"/>
      <c r="M31" s="15"/>
      <c r="N31" s="15"/>
      <c r="O31" s="15">
        <f>(D31+F31)*0.8</f>
        <v>960</v>
      </c>
      <c r="P31" s="15"/>
      <c r="Q31" s="15">
        <f t="shared" si="0"/>
        <v>22440</v>
      </c>
      <c r="R31" s="15">
        <f>D31+F31-O31</f>
        <v>240</v>
      </c>
      <c r="S31" s="15"/>
    </row>
    <row r="32" spans="1:19" x14ac:dyDescent="0.35">
      <c r="A32" s="11" t="s">
        <v>51</v>
      </c>
      <c r="B32" s="7" t="s">
        <v>53</v>
      </c>
      <c r="C32" s="15"/>
      <c r="D32" s="15"/>
      <c r="E32" s="15">
        <f>18000*5</f>
        <v>90000</v>
      </c>
      <c r="F32" s="15"/>
      <c r="G32" s="15"/>
      <c r="H32" s="15"/>
      <c r="I32" s="15"/>
      <c r="J32" s="15"/>
      <c r="K32" s="15"/>
      <c r="L32" s="15">
        <f>E32*0.8</f>
        <v>72000</v>
      </c>
      <c r="M32" s="15"/>
      <c r="N32" s="15"/>
      <c r="O32" s="15"/>
      <c r="P32" s="15"/>
      <c r="Q32" s="15">
        <f t="shared" si="0"/>
        <v>112440</v>
      </c>
      <c r="R32" s="15"/>
      <c r="S32" s="15">
        <f>E32*0.2</f>
        <v>18000</v>
      </c>
    </row>
    <row r="33" spans="1:19" x14ac:dyDescent="0.35">
      <c r="A33" s="11" t="s">
        <v>51</v>
      </c>
      <c r="B33" s="7" t="s">
        <v>42</v>
      </c>
      <c r="C33" s="15"/>
      <c r="D33" s="15"/>
      <c r="E33" s="15"/>
      <c r="F33" s="15">
        <v>10000</v>
      </c>
      <c r="G33" s="15">
        <v>10000</v>
      </c>
      <c r="H33" s="15"/>
      <c r="I33" s="15"/>
      <c r="J33" s="15"/>
      <c r="K33" s="15"/>
      <c r="L33" s="15"/>
      <c r="M33" s="15"/>
      <c r="N33" s="15"/>
      <c r="O33" s="15"/>
      <c r="P33" s="15"/>
      <c r="Q33" s="15">
        <f t="shared" si="0"/>
        <v>102440</v>
      </c>
      <c r="R33" s="15"/>
      <c r="S33" s="15"/>
    </row>
    <row r="34" spans="1:19" s="17" customFormat="1" x14ac:dyDescent="0.35">
      <c r="A34" s="16"/>
      <c r="B34" s="17" t="s">
        <v>37</v>
      </c>
      <c r="C34" s="18">
        <f t="shared" ref="C34:P34" si="1">SUM(C9:C33)</f>
        <v>1000</v>
      </c>
      <c r="D34" s="18">
        <f t="shared" si="1"/>
        <v>860</v>
      </c>
      <c r="E34" s="18">
        <f t="shared" si="1"/>
        <v>219000</v>
      </c>
      <c r="F34" s="18">
        <f t="shared" si="1"/>
        <v>116700</v>
      </c>
      <c r="G34" s="18">
        <f t="shared" si="1"/>
        <v>10000</v>
      </c>
      <c r="H34" s="18">
        <f t="shared" si="1"/>
        <v>30000</v>
      </c>
      <c r="I34" s="18">
        <f t="shared" si="1"/>
        <v>0</v>
      </c>
      <c r="J34" s="18">
        <f t="shared" si="1"/>
        <v>40000</v>
      </c>
      <c r="K34" s="18">
        <f t="shared" si="1"/>
        <v>0</v>
      </c>
      <c r="L34" s="18">
        <f t="shared" si="1"/>
        <v>119200</v>
      </c>
      <c r="M34" s="18">
        <f t="shared" si="1"/>
        <v>80000</v>
      </c>
      <c r="N34" s="18">
        <f t="shared" si="1"/>
        <v>0</v>
      </c>
      <c r="O34" s="18">
        <f t="shared" si="1"/>
        <v>22750</v>
      </c>
      <c r="P34" s="18">
        <f t="shared" si="1"/>
        <v>0</v>
      </c>
      <c r="Q34" s="18"/>
      <c r="R34" s="18">
        <f>SUM(R9:R33)</f>
        <v>3790</v>
      </c>
      <c r="S34" s="18">
        <f>SUM(S9:S33)</f>
        <v>29800</v>
      </c>
    </row>
    <row r="35" spans="1:19" x14ac:dyDescent="0.35">
      <c r="B35" s="7" t="s">
        <v>38</v>
      </c>
      <c r="C35" s="15">
        <f>C34-D34</f>
        <v>140</v>
      </c>
      <c r="D35" s="15"/>
      <c r="E35" s="15">
        <f>E34-F34</f>
        <v>102300</v>
      </c>
      <c r="F35" s="15"/>
      <c r="G35" s="15"/>
      <c r="H35" s="15">
        <f>H34-G34</f>
        <v>20000</v>
      </c>
      <c r="I35" s="15"/>
      <c r="J35" s="15">
        <f>J34</f>
        <v>40000</v>
      </c>
      <c r="K35" s="15"/>
      <c r="L35" s="15">
        <f>L34</f>
        <v>119200</v>
      </c>
      <c r="M35" s="15">
        <f>M34-N34</f>
        <v>80000</v>
      </c>
      <c r="N35" s="15"/>
      <c r="O35" s="15">
        <f>O34-P34</f>
        <v>22750</v>
      </c>
      <c r="P35" s="15"/>
      <c r="Q35" s="15"/>
      <c r="R35" s="15">
        <f>R34-S34</f>
        <v>-26010</v>
      </c>
      <c r="S35" s="15"/>
    </row>
    <row r="36" spans="1:19" x14ac:dyDescent="0.35"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R36" s="15"/>
      <c r="S36" s="15"/>
    </row>
    <row r="37" spans="1:19" x14ac:dyDescent="0.35"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R37" s="15"/>
      <c r="S37" s="15"/>
    </row>
    <row r="38" spans="1:19" x14ac:dyDescent="0.35"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R38" s="15"/>
      <c r="S38" s="15"/>
    </row>
    <row r="39" spans="1:19" x14ac:dyDescent="0.35"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R39" s="15"/>
      <c r="S39" s="15"/>
    </row>
    <row r="40" spans="1:19" x14ac:dyDescent="0.35"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R40" s="15"/>
      <c r="S40" s="15"/>
    </row>
    <row r="41" spans="1:19" x14ac:dyDescent="0.35"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R41" s="15"/>
      <c r="S41" s="15"/>
    </row>
    <row r="42" spans="1:19" x14ac:dyDescent="0.35"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R42" s="15"/>
      <c r="S42" s="15"/>
    </row>
    <row r="43" spans="1:19" x14ac:dyDescent="0.35"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R43" s="15"/>
      <c r="S43" s="15"/>
    </row>
    <row r="44" spans="1:19" x14ac:dyDescent="0.35"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R44" s="15"/>
      <c r="S44" s="15"/>
    </row>
    <row r="45" spans="1:19" x14ac:dyDescent="0.35"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R45" s="15"/>
      <c r="S45" s="15"/>
    </row>
    <row r="46" spans="1:19" x14ac:dyDescent="0.35"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R46" s="15"/>
      <c r="S46" s="15"/>
    </row>
    <row r="47" spans="1:19" x14ac:dyDescent="0.35"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R47" s="15"/>
      <c r="S47" s="15"/>
    </row>
    <row r="48" spans="1:19" x14ac:dyDescent="0.35"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R48" s="15"/>
      <c r="S48" s="15"/>
    </row>
    <row r="49" spans="3:19" x14ac:dyDescent="0.35"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R49" s="15"/>
      <c r="S49" s="15"/>
    </row>
    <row r="50" spans="3:19" x14ac:dyDescent="0.35"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R50" s="15"/>
      <c r="S50" s="15"/>
    </row>
  </sheetData>
  <mergeCells count="18">
    <mergeCell ref="A23:B23"/>
    <mergeCell ref="A29:B29"/>
    <mergeCell ref="M6:N6"/>
    <mergeCell ref="O6:P6"/>
    <mergeCell ref="M5:P5"/>
    <mergeCell ref="I6:J6"/>
    <mergeCell ref="A8:B8"/>
    <mergeCell ref="A12:B12"/>
    <mergeCell ref="C6:D6"/>
    <mergeCell ref="E6:F6"/>
    <mergeCell ref="C5:F5"/>
    <mergeCell ref="G6:H6"/>
    <mergeCell ref="G5:J5"/>
    <mergeCell ref="K5:L5"/>
    <mergeCell ref="K6:L6"/>
    <mergeCell ref="A17:B17"/>
    <mergeCell ref="R5:S5"/>
    <mergeCell ref="R6:S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7</vt:i4>
      </vt:variant>
    </vt:vector>
  </HeadingPairs>
  <TitlesOfParts>
    <vt:vector size="7" baseType="lpstr">
      <vt:lpstr>SExample</vt:lpstr>
      <vt:lpstr>ProfitLoss</vt:lpstr>
      <vt:lpstr>Balance</vt:lpstr>
      <vt:lpstr>CashFlow</vt:lpstr>
      <vt:lpstr>VAT</vt:lpstr>
      <vt:lpstr>Loan</vt:lpstr>
      <vt:lpstr>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 Öberg</dc:creator>
  <cp:lastModifiedBy>Per Öberg</cp:lastModifiedBy>
  <cp:lastPrinted>2020-07-23T13:36:49Z</cp:lastPrinted>
  <dcterms:created xsi:type="dcterms:W3CDTF">2015-06-05T18:19:34Z</dcterms:created>
  <dcterms:modified xsi:type="dcterms:W3CDTF">2020-07-23T13:42:20Z</dcterms:modified>
</cp:coreProperties>
</file>